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405" activeTab="0"/>
  </bookViews>
  <sheets>
    <sheet name="Vorlage" sheetId="1" r:id="rId1"/>
    <sheet name="S13 0-200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Satria Sudewo</author>
  </authors>
  <commentList>
    <comment ref="A17" authorId="0">
      <text>
        <r>
          <rPr>
            <b/>
            <sz val="10"/>
            <rFont val="Tahoma"/>
            <family val="2"/>
          </rPr>
          <t>a = Δv / Δt</t>
        </r>
      </text>
    </comment>
    <comment ref="A18" authorId="0">
      <text>
        <r>
          <rPr>
            <b/>
            <sz val="10"/>
            <rFont val="Tahoma"/>
            <family val="2"/>
          </rPr>
          <t>F = m * a
M1 = F * r = m * a * r</t>
        </r>
      </text>
    </comment>
    <comment ref="A19" authorId="0">
      <text>
        <r>
          <rPr>
            <b/>
            <sz val="10"/>
            <rFont val="Tahoma"/>
            <family val="2"/>
          </rPr>
          <t>M2 = M1 / Übersetzungen
Das Drehmoment an der Schwungscheibe zurückgerechnet unter Verwendung der Antriebs-Übersetzungen.
BITTE FORMEL ANPASSEN!
1. Gang: $B$7
2. Gang: $C$7
usw...</t>
        </r>
      </text>
    </comment>
    <comment ref="A20" authorId="0">
      <text>
        <r>
          <rPr>
            <b/>
            <sz val="10"/>
            <rFont val="Tahoma"/>
            <family val="2"/>
          </rPr>
          <t>P = M2 * 2 * PI / t
t = 1 / U
P = M2 * 2 * PI * U
[U] = 1 / s</t>
        </r>
      </text>
    </comment>
    <comment ref="A5" authorId="0">
      <text>
        <r>
          <rPr>
            <b/>
            <sz val="10"/>
            <rFont val="Tahoma"/>
            <family val="2"/>
          </rPr>
          <t>Faktor
3,05 * PI
ist die Berücksichtigung des Abflachens des Reifens durch das Fahrzeug-Gewicht</t>
        </r>
      </text>
    </comment>
  </commentList>
</comments>
</file>

<file path=xl/comments2.xml><?xml version="1.0" encoding="utf-8"?>
<comments xmlns="http://schemas.openxmlformats.org/spreadsheetml/2006/main">
  <authors>
    <author>Satria Sudewo</author>
  </authors>
  <commentList>
    <comment ref="A5" authorId="0">
      <text>
        <r>
          <rPr>
            <b/>
            <sz val="10"/>
            <rFont val="Tahoma"/>
            <family val="2"/>
          </rPr>
          <t>Faktor
3,05 * PI
ist die Berücksichtigung des Abflachens des Reifens durch das Fahrzeug-Gewicht</t>
        </r>
      </text>
    </comment>
    <comment ref="A17" authorId="0">
      <text>
        <r>
          <rPr>
            <b/>
            <sz val="10"/>
            <rFont val="Tahoma"/>
            <family val="2"/>
          </rPr>
          <t>a = Δv / Δt</t>
        </r>
      </text>
    </comment>
    <comment ref="A18" authorId="0">
      <text>
        <r>
          <rPr>
            <b/>
            <sz val="10"/>
            <rFont val="Tahoma"/>
            <family val="2"/>
          </rPr>
          <t>F = m * a
M1 = F * r = m * a * r</t>
        </r>
      </text>
    </comment>
    <comment ref="A20" authorId="0">
      <text>
        <r>
          <rPr>
            <b/>
            <sz val="10"/>
            <rFont val="Tahoma"/>
            <family val="2"/>
          </rPr>
          <t>P = M2 * 2 * PI / t
t = 1 / U
P = M2 * 2 * PI * U
[U] = 1 / s</t>
        </r>
      </text>
    </comment>
    <comment ref="A19" authorId="0">
      <text>
        <r>
          <rPr>
            <b/>
            <sz val="10"/>
            <rFont val="Tahoma"/>
            <family val="2"/>
          </rPr>
          <t>M2 = M1 / Übersetzungen
Das Drehmoment an der Schwungscheibe zurückgerechnet unter Verwendung der Antriebs-Übersetzungen.
BITTE FORMEL ANPASSEN!
1. Gang: $B$7
2. Gang: $C$7
usw...</t>
        </r>
      </text>
    </comment>
  </commentList>
</comments>
</file>

<file path=xl/sharedStrings.xml><?xml version="1.0" encoding="utf-8"?>
<sst xmlns="http://schemas.openxmlformats.org/spreadsheetml/2006/main" count="72" uniqueCount="32">
  <si>
    <t>Dauer (s):</t>
  </si>
  <si>
    <t>SHIFT</t>
  </si>
  <si>
    <t>Kommentar:</t>
  </si>
  <si>
    <t>Serie mit 0.8 Bar und BOV, Stage 1 Chip</t>
  </si>
  <si>
    <t>Beschleunigung (m/s²):</t>
  </si>
  <si>
    <t>Drehmoment Räder (Nm):</t>
  </si>
  <si>
    <t>Drehmoment Motor (Nm):</t>
  </si>
  <si>
    <t>Bildrate des Videos (fps):</t>
  </si>
  <si>
    <t>--- Konstanten ---</t>
  </si>
  <si>
    <t>--- Messung ---</t>
  </si>
  <si>
    <t>--- Ergebnisse ---</t>
  </si>
  <si>
    <t>Übersetzungen (x:1):</t>
  </si>
  <si>
    <t>1. Gang</t>
  </si>
  <si>
    <t>2. Gang</t>
  </si>
  <si>
    <t>3. Gang</t>
  </si>
  <si>
    <t>4. Gang</t>
  </si>
  <si>
    <t>5. Gang</t>
  </si>
  <si>
    <t>6. Gang</t>
  </si>
  <si>
    <t>Diff</t>
  </si>
  <si>
    <t>Leistung (kW):</t>
  </si>
  <si>
    <t>km/h:</t>
  </si>
  <si>
    <t>Zugehörige Drehzahl:</t>
  </si>
  <si>
    <t>Zugehörige fps:</t>
  </si>
  <si>
    <t>Radradius (m):</t>
  </si>
  <si>
    <t>Felge (Zoll):</t>
  </si>
  <si>
    <t>Mittlere Drehzahl:</t>
  </si>
  <si>
    <t>"</t>
  </si>
  <si>
    <t>mm</t>
  </si>
  <si>
    <t>%</t>
  </si>
  <si>
    <t>Reifenbreite:</t>
  </si>
  <si>
    <t>Querschnitt:</t>
  </si>
  <si>
    <t>Gesamtmasse des Kfz (kg):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</si>
</sst>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\ _N_m"/>
    <numFmt numFmtId="175" formatCode="#\ _N_m"/>
    <numFmt numFmtId="176" formatCode="#\ _N"/>
    <numFmt numFmtId="177" formatCode="#\ _N;"/>
    <numFmt numFmtId="178" formatCode="#\ _€;"/>
    <numFmt numFmtId="179" formatCode="0\ &quot;Nm&quot;"/>
    <numFmt numFmtId="180" formatCode="#\ &quot;kW&quot;"/>
    <numFmt numFmtId="181" formatCode="#\ &quot;Nm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72" fontId="1" fillId="0" borderId="2" xfId="0" applyNumberFormat="1" applyFont="1" applyBorder="1" applyAlignment="1" applyProtection="1">
      <alignment/>
      <protection locked="0"/>
    </xf>
    <xf numFmtId="172" fontId="1" fillId="0" borderId="2" xfId="0" applyNumberFormat="1" applyFont="1" applyBorder="1" applyAlignment="1" applyProtection="1">
      <alignment/>
      <protection locked="0"/>
    </xf>
    <xf numFmtId="172" fontId="1" fillId="0" borderId="4" xfId="0" applyNumberFormat="1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72" fontId="1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172" fontId="1" fillId="0" borderId="8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 horizontal="center"/>
      <protection locked="0"/>
    </xf>
    <xf numFmtId="181" fontId="0" fillId="0" borderId="0" xfId="0" applyNumberForma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Leistungsdiagramm 1. Gang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45"/>
          <c:w val="0.95925"/>
          <c:h val="0.871"/>
        </c:manualLayout>
      </c:layout>
      <c:lineChart>
        <c:grouping val="standard"/>
        <c:varyColors val="0"/>
        <c:ser>
          <c:idx val="1"/>
          <c:order val="0"/>
          <c:tx>
            <c:v>Drehmoment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('S13 0-200'!$C$13,'S13 0-200'!$E$13,'S13 0-200'!$G$13,'S13 0-200'!$I$13,'S13 0-200'!$K$13)</c:f>
              <c:numCache/>
            </c:numRef>
          </c:cat>
          <c:val>
            <c:numRef>
              <c:f>('S13 0-200'!$C$19,'S13 0-200'!$E$19,'S13 0-200'!$G$19,'S13 0-200'!$I$19,'S13 0-200'!$K$19)</c:f>
              <c:numCache/>
            </c:numRef>
          </c:val>
          <c:smooth val="1"/>
        </c:ser>
        <c:marker val="1"/>
        <c:axId val="21530629"/>
        <c:axId val="59557934"/>
      </c:lineChart>
      <c:lineChart>
        <c:grouping val="standard"/>
        <c:varyColors val="0"/>
        <c:ser>
          <c:idx val="0"/>
          <c:order val="1"/>
          <c:tx>
            <c:v>Leistung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('S13 0-200'!$C$20,'S13 0-200'!$E$20,'S13 0-200'!$G$20,'S13 0-200'!$I$20,'S13 0-200'!$K$20)</c:f>
              <c:numCache/>
            </c:numRef>
          </c:val>
          <c:smooth val="1"/>
        </c:ser>
        <c:marker val="1"/>
        <c:axId val="66259359"/>
        <c:axId val="59463320"/>
      </c:lineChart>
      <c:catAx>
        <c:axId val="21530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57934"/>
        <c:crosses val="autoZero"/>
        <c:auto val="0"/>
        <c:lblOffset val="100"/>
        <c:tickLblSkip val="1"/>
        <c:noMultiLvlLbl val="0"/>
      </c:catAx>
      <c:valAx>
        <c:axId val="59557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30629"/>
        <c:crossesAt val="1"/>
        <c:crossBetween val="between"/>
        <c:dispUnits/>
        <c:majorUnit val="25"/>
      </c:valAx>
      <c:catAx>
        <c:axId val="66259359"/>
        <c:scaling>
          <c:orientation val="minMax"/>
        </c:scaling>
        <c:axPos val="b"/>
        <c:delete val="1"/>
        <c:majorTickMark val="in"/>
        <c:minorTickMark val="none"/>
        <c:tickLblPos val="nextTo"/>
        <c:crossAx val="59463320"/>
        <c:crosses val="autoZero"/>
        <c:auto val="0"/>
        <c:lblOffset val="100"/>
        <c:tickLblSkip val="1"/>
        <c:noMultiLvlLbl val="0"/>
      </c:catAx>
      <c:valAx>
        <c:axId val="59463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259359"/>
        <c:crosses val="max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Leistungsdiagramm 2. Gang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525"/>
          <c:w val="0.92325"/>
          <c:h val="0.87"/>
        </c:manualLayout>
      </c:layout>
      <c:lineChart>
        <c:grouping val="standard"/>
        <c:varyColors val="0"/>
        <c:ser>
          <c:idx val="0"/>
          <c:order val="0"/>
          <c:tx>
            <c:v>Drehmoment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('S13 0-200'!$O$13,'S13 0-200'!$Q$13,'S13 0-200'!$S$13)</c:f>
              <c:numCache/>
            </c:numRef>
          </c:cat>
          <c:val>
            <c:numRef>
              <c:f>('S13 0-200'!$O$19,'S13 0-200'!$Q$19,'S13 0-200'!$S$19)</c:f>
              <c:numCache/>
            </c:numRef>
          </c:val>
          <c:smooth val="1"/>
        </c:ser>
        <c:marker val="1"/>
        <c:axId val="65407833"/>
        <c:axId val="51799586"/>
      </c:lineChart>
      <c:lineChart>
        <c:grouping val="standard"/>
        <c:varyColors val="0"/>
        <c:ser>
          <c:idx val="2"/>
          <c:order val="1"/>
          <c:tx>
            <c:v>Leistung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('S13 0-200'!$O$20,'S13 0-200'!$Q$20,'S13 0-200'!$S$20)</c:f>
              <c:numCache/>
            </c:numRef>
          </c:val>
          <c:smooth val="0"/>
        </c:ser>
        <c:marker val="1"/>
        <c:axId val="63543091"/>
        <c:axId val="35016908"/>
      </c:lineChart>
      <c:catAx>
        <c:axId val="65407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99586"/>
        <c:crosses val="autoZero"/>
        <c:auto val="0"/>
        <c:lblOffset val="100"/>
        <c:tickLblSkip val="1"/>
        <c:noMultiLvlLbl val="0"/>
      </c:catAx>
      <c:valAx>
        <c:axId val="51799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407833"/>
        <c:crossesAt val="1"/>
        <c:crossBetween val="between"/>
        <c:dispUnits/>
        <c:majorUnit val="25"/>
      </c:valAx>
      <c:catAx>
        <c:axId val="63543091"/>
        <c:scaling>
          <c:orientation val="minMax"/>
        </c:scaling>
        <c:axPos val="b"/>
        <c:delete val="1"/>
        <c:majorTickMark val="in"/>
        <c:minorTickMark val="none"/>
        <c:tickLblPos val="nextTo"/>
        <c:crossAx val="35016908"/>
        <c:crosses val="autoZero"/>
        <c:auto val="0"/>
        <c:lblOffset val="100"/>
        <c:tickLblSkip val="1"/>
        <c:noMultiLvlLbl val="0"/>
      </c:catAx>
      <c:valAx>
        <c:axId val="35016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.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543091"/>
        <c:crosses val="max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Leistungsdiagramm 3. Gang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55"/>
          <c:w val="0.955"/>
          <c:h val="0.8695"/>
        </c:manualLayout>
      </c:layout>
      <c:lineChart>
        <c:grouping val="standard"/>
        <c:varyColors val="0"/>
        <c:ser>
          <c:idx val="0"/>
          <c:order val="0"/>
          <c:tx>
            <c:v>Drehmoment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('S13 0-200'!$W$13,'S13 0-200'!$Y$13,'S13 0-200'!$AA$13,'S13 0-200'!$AC$13,'S13 0-200'!$AE$13)</c:f>
              <c:numCache/>
            </c:numRef>
          </c:cat>
          <c:val>
            <c:numRef>
              <c:f>('S13 0-200'!$W$19,'S13 0-200'!$Y$19,'S13 0-200'!$AA$19,'S13 0-200'!$AC$19,'S13 0-200'!$AE$19)</c:f>
              <c:numCache/>
            </c:numRef>
          </c:val>
          <c:smooth val="1"/>
        </c:ser>
        <c:marker val="1"/>
        <c:axId val="46716717"/>
        <c:axId val="17797270"/>
      </c:lineChart>
      <c:lineChart>
        <c:grouping val="standard"/>
        <c:varyColors val="0"/>
        <c:ser>
          <c:idx val="2"/>
          <c:order val="1"/>
          <c:tx>
            <c:v>Leistung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('S13 0-200'!$W$20,'S13 0-200'!$Y$20,'S13 0-200'!$AA$20,'S13 0-200'!$AC$20,'S13 0-200'!$AE$20)</c:f>
              <c:numCache/>
            </c:numRef>
          </c:val>
          <c:smooth val="0"/>
        </c:ser>
        <c:marker val="1"/>
        <c:axId val="25957703"/>
        <c:axId val="32292736"/>
      </c:lineChart>
      <c:catAx>
        <c:axId val="4671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97270"/>
        <c:crosses val="autoZero"/>
        <c:auto val="0"/>
        <c:lblOffset val="100"/>
        <c:tickLblSkip val="1"/>
        <c:noMultiLvlLbl val="0"/>
      </c:catAx>
      <c:valAx>
        <c:axId val="17797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716717"/>
        <c:crossesAt val="1"/>
        <c:crossBetween val="between"/>
        <c:dispUnits/>
        <c:majorUnit val="25"/>
      </c:valAx>
      <c:catAx>
        <c:axId val="25957703"/>
        <c:scaling>
          <c:orientation val="minMax"/>
        </c:scaling>
        <c:axPos val="b"/>
        <c:delete val="1"/>
        <c:majorTickMark val="in"/>
        <c:minorTickMark val="none"/>
        <c:tickLblPos val="nextTo"/>
        <c:crossAx val="32292736"/>
        <c:crosses val="autoZero"/>
        <c:auto val="0"/>
        <c:lblOffset val="100"/>
        <c:tickLblSkip val="1"/>
        <c:noMultiLvlLbl val="0"/>
      </c:catAx>
      <c:valAx>
        <c:axId val="322927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.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957703"/>
        <c:crosses val="max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Leistungsdiagramm 4. Gang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855"/>
          <c:w val="0.957"/>
          <c:h val="0.8695"/>
        </c:manualLayout>
      </c:layout>
      <c:lineChart>
        <c:grouping val="standard"/>
        <c:varyColors val="0"/>
        <c:ser>
          <c:idx val="0"/>
          <c:order val="0"/>
          <c:tx>
            <c:v>Drehmoment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('S13 0-200'!$AI$13,'S13 0-200'!$AK$13,'S13 0-200'!$AM$13,'S13 0-200'!$AO$13,'S13 0-200'!$AQ$13)</c:f>
              <c:numCache/>
            </c:numRef>
          </c:cat>
          <c:val>
            <c:numRef>
              <c:f>('S13 0-200'!$AI$19,'S13 0-200'!$AK$19,'S13 0-200'!$AM$19,'S13 0-200'!$AO$19,'S13 0-200'!$AQ$19)</c:f>
              <c:numCache/>
            </c:numRef>
          </c:val>
          <c:smooth val="1"/>
        </c:ser>
        <c:marker val="1"/>
        <c:axId val="22199169"/>
        <c:axId val="65574794"/>
      </c:lineChart>
      <c:lineChart>
        <c:grouping val="standard"/>
        <c:varyColors val="0"/>
        <c:ser>
          <c:idx val="2"/>
          <c:order val="1"/>
          <c:tx>
            <c:v>Leistung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('S13 0-200'!$AI$20,'S13 0-200'!$AK$20,'S13 0-200'!$AM$20,'S13 0-200'!$AO$20,'S13 0-200'!$AQ$20)</c:f>
              <c:numCache/>
            </c:numRef>
          </c:val>
          <c:smooth val="0"/>
        </c:ser>
        <c:marker val="1"/>
        <c:axId val="53302235"/>
        <c:axId val="9958068"/>
      </c:lineChart>
      <c:cat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74794"/>
        <c:crosses val="autoZero"/>
        <c:auto val="0"/>
        <c:lblOffset val="100"/>
        <c:tickLblSkip val="1"/>
        <c:noMultiLvlLbl val="0"/>
      </c:catAx>
      <c:valAx>
        <c:axId val="65574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199169"/>
        <c:crossesAt val="1"/>
        <c:crossBetween val="between"/>
        <c:dispUnits/>
        <c:majorUnit val="25"/>
      </c:valAx>
      <c:catAx>
        <c:axId val="53302235"/>
        <c:scaling>
          <c:orientation val="minMax"/>
        </c:scaling>
        <c:axPos val="b"/>
        <c:delete val="1"/>
        <c:majorTickMark val="in"/>
        <c:minorTickMark val="none"/>
        <c:tickLblPos val="nextTo"/>
        <c:crossAx val="9958068"/>
        <c:crosses val="autoZero"/>
        <c:auto val="0"/>
        <c:lblOffset val="100"/>
        <c:tickLblSkip val="1"/>
        <c:noMultiLvlLbl val="0"/>
      </c:catAx>
      <c:valAx>
        <c:axId val="99580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.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02235"/>
        <c:crosses val="max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19050</xdr:rowOff>
    </xdr:from>
    <xdr:to>
      <xdr:col>11</xdr:col>
      <xdr:colOff>457200</xdr:colOff>
      <xdr:row>36</xdr:row>
      <xdr:rowOff>114300</xdr:rowOff>
    </xdr:to>
    <xdr:graphicFrame>
      <xdr:nvGraphicFramePr>
        <xdr:cNvPr id="1" name="Chart 5"/>
        <xdr:cNvGraphicFramePr/>
      </xdr:nvGraphicFramePr>
      <xdr:xfrm>
        <a:off x="1685925" y="3324225"/>
        <a:ext cx="5562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20</xdr:row>
      <xdr:rowOff>38100</xdr:rowOff>
    </xdr:from>
    <xdr:to>
      <xdr:col>19</xdr:col>
      <xdr:colOff>466725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8372475" y="3343275"/>
        <a:ext cx="30003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38100</xdr:colOff>
      <xdr:row>20</xdr:row>
      <xdr:rowOff>38100</xdr:rowOff>
    </xdr:from>
    <xdr:to>
      <xdr:col>31</xdr:col>
      <xdr:colOff>485775</xdr:colOff>
      <xdr:row>36</xdr:row>
      <xdr:rowOff>85725</xdr:rowOff>
    </xdr:to>
    <xdr:graphicFrame>
      <xdr:nvGraphicFramePr>
        <xdr:cNvPr id="3" name="Chart 7"/>
        <xdr:cNvGraphicFramePr/>
      </xdr:nvGraphicFramePr>
      <xdr:xfrm>
        <a:off x="12487275" y="3343275"/>
        <a:ext cx="50768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38100</xdr:colOff>
      <xdr:row>20</xdr:row>
      <xdr:rowOff>38100</xdr:rowOff>
    </xdr:from>
    <xdr:to>
      <xdr:col>43</xdr:col>
      <xdr:colOff>723900</xdr:colOff>
      <xdr:row>36</xdr:row>
      <xdr:rowOff>85725</xdr:rowOff>
    </xdr:to>
    <xdr:graphicFrame>
      <xdr:nvGraphicFramePr>
        <xdr:cNvPr id="4" name="Chart 8"/>
        <xdr:cNvGraphicFramePr/>
      </xdr:nvGraphicFramePr>
      <xdr:xfrm>
        <a:off x="18659475" y="3343275"/>
        <a:ext cx="53149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Q20"/>
  <sheetViews>
    <sheetView tabSelected="1"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4.7109375" style="2" customWidth="1"/>
    <col min="2" max="5" width="7.7109375" style="0" customWidth="1"/>
    <col min="6" max="6" width="7.7109375" style="12" customWidth="1"/>
    <col min="7" max="9" width="7.7109375" style="0" customWidth="1"/>
    <col min="10" max="11" width="7.7109375" style="12" customWidth="1"/>
    <col min="12" max="15" width="7.7109375" style="0" customWidth="1"/>
    <col min="16" max="16" width="7.7109375" style="12" customWidth="1"/>
    <col min="17" max="43" width="7.7109375" style="0" customWidth="1"/>
    <col min="44" max="16384" width="11.421875" style="0" customWidth="1"/>
  </cols>
  <sheetData>
    <row r="1" spans="1:10" ht="13.5" thickBot="1">
      <c r="A1" s="15" t="s">
        <v>8</v>
      </c>
      <c r="D1" s="2" t="s">
        <v>2</v>
      </c>
      <c r="F1" s="53"/>
      <c r="G1" s="54"/>
      <c r="H1" s="54"/>
      <c r="I1" s="54"/>
      <c r="J1" s="55"/>
    </row>
    <row r="2" spans="1:2" ht="13.5" thickBot="1">
      <c r="A2" s="2" t="s">
        <v>7</v>
      </c>
      <c r="B2" s="41">
        <v>30</v>
      </c>
    </row>
    <row r="3" spans="1:2" ht="13.5" thickBot="1">
      <c r="A3" s="2" t="s">
        <v>31</v>
      </c>
      <c r="B3" s="41">
        <v>1300</v>
      </c>
    </row>
    <row r="4" spans="2:7" ht="13.5" thickBot="1">
      <c r="B4" s="11"/>
      <c r="C4" t="s">
        <v>24</v>
      </c>
      <c r="E4" t="s">
        <v>29</v>
      </c>
      <c r="G4" t="s">
        <v>30</v>
      </c>
    </row>
    <row r="5" spans="1:8" ht="13.5" thickBot="1">
      <c r="A5" s="2" t="s">
        <v>23</v>
      </c>
      <c r="B5" s="50">
        <f>(C5*2.54+(E5/10)*G5/100*2)/2/100*3.05/PI()</f>
        <v>0.2985348845046227</v>
      </c>
      <c r="C5" s="42">
        <v>15</v>
      </c>
      <c r="D5" t="s">
        <v>26</v>
      </c>
      <c r="E5" s="42">
        <v>195</v>
      </c>
      <c r="F5" s="12" t="s">
        <v>27</v>
      </c>
      <c r="G5" s="42">
        <v>60</v>
      </c>
      <c r="H5" t="s">
        <v>28</v>
      </c>
    </row>
    <row r="6" spans="2:8" ht="13.5" thickBot="1">
      <c r="B6" s="51" t="s">
        <v>12</v>
      </c>
      <c r="C6" s="51" t="s">
        <v>13</v>
      </c>
      <c r="D6" s="51" t="s">
        <v>14</v>
      </c>
      <c r="E6" s="51" t="s">
        <v>15</v>
      </c>
      <c r="F6" s="51" t="s">
        <v>16</v>
      </c>
      <c r="G6" s="51" t="s">
        <v>17</v>
      </c>
      <c r="H6" s="52" t="s">
        <v>18</v>
      </c>
    </row>
    <row r="7" spans="1:8" ht="13.5" thickBot="1">
      <c r="A7" s="2" t="s">
        <v>11</v>
      </c>
      <c r="B7" s="43">
        <v>3.592</v>
      </c>
      <c r="C7" s="44">
        <v>2.057</v>
      </c>
      <c r="D7" s="44">
        <v>1.361</v>
      </c>
      <c r="E7" s="44">
        <v>1</v>
      </c>
      <c r="F7" s="45">
        <v>0.821</v>
      </c>
      <c r="G7" s="45"/>
      <c r="H7" s="56">
        <v>3.692</v>
      </c>
    </row>
    <row r="8" ht="12.75">
      <c r="B8" s="8"/>
    </row>
    <row r="9" spans="1:10" ht="12.75">
      <c r="A9" s="15" t="s">
        <v>9</v>
      </c>
      <c r="B9" s="13" t="s">
        <v>12</v>
      </c>
      <c r="H9" s="5"/>
      <c r="I9" s="5"/>
      <c r="J9" s="7"/>
    </row>
    <row r="10" spans="1:43" s="22" customFormat="1" ht="12.75">
      <c r="A10" s="1" t="s">
        <v>20</v>
      </c>
      <c r="B10" s="31">
        <v>0</v>
      </c>
      <c r="C10" s="31"/>
      <c r="D10" s="31">
        <v>10</v>
      </c>
      <c r="E10" s="31"/>
      <c r="F10" s="31">
        <v>20</v>
      </c>
      <c r="G10" s="31"/>
      <c r="H10" s="31">
        <v>30</v>
      </c>
      <c r="I10" s="31"/>
      <c r="J10" s="31">
        <v>40</v>
      </c>
      <c r="K10" s="36"/>
      <c r="L10" s="31">
        <v>50</v>
      </c>
      <c r="M10" s="31"/>
      <c r="N10" s="31">
        <v>60</v>
      </c>
      <c r="O10" s="31"/>
      <c r="P10" s="31">
        <v>70</v>
      </c>
      <c r="Q10" s="31"/>
      <c r="R10" s="31">
        <v>80</v>
      </c>
      <c r="S10" s="31"/>
      <c r="T10" s="31">
        <v>90</v>
      </c>
      <c r="U10" s="31"/>
      <c r="V10" s="31">
        <v>100</v>
      </c>
      <c r="W10" s="31"/>
      <c r="X10" s="31">
        <v>110</v>
      </c>
      <c r="Y10" s="31"/>
      <c r="Z10" s="31">
        <v>120</v>
      </c>
      <c r="AA10" s="31"/>
      <c r="AB10" s="31">
        <v>130</v>
      </c>
      <c r="AC10" s="31"/>
      <c r="AD10" s="31">
        <v>140</v>
      </c>
      <c r="AE10" s="31"/>
      <c r="AF10" s="31">
        <v>150</v>
      </c>
      <c r="AG10" s="31"/>
      <c r="AH10" s="31">
        <v>160</v>
      </c>
      <c r="AI10" s="31"/>
      <c r="AJ10" s="31">
        <v>170</v>
      </c>
      <c r="AK10" s="31"/>
      <c r="AL10" s="31">
        <v>180</v>
      </c>
      <c r="AM10" s="31"/>
      <c r="AN10" s="31">
        <v>190</v>
      </c>
      <c r="AO10" s="31"/>
      <c r="AP10" s="31">
        <v>200</v>
      </c>
      <c r="AQ10" s="31"/>
    </row>
    <row r="11" spans="1:43" ht="12.75">
      <c r="A11" s="3" t="s">
        <v>21</v>
      </c>
      <c r="B11" s="46"/>
      <c r="C11" s="47"/>
      <c r="D11" s="46"/>
      <c r="E11" s="46"/>
      <c r="F11" s="46"/>
      <c r="G11" s="47"/>
      <c r="H11" s="48"/>
      <c r="I11" s="48"/>
      <c r="J11" s="46"/>
      <c r="K11" s="47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3" ht="12.75">
      <c r="A12" s="2" t="s">
        <v>22</v>
      </c>
      <c r="B12" s="46"/>
      <c r="C12" s="47"/>
      <c r="D12" s="47"/>
      <c r="E12" s="47"/>
      <c r="F12" s="47"/>
      <c r="G12" s="47"/>
      <c r="H12" s="47"/>
      <c r="I12" s="47"/>
      <c r="J12" s="49"/>
      <c r="K12" s="49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2" ht="12.75">
      <c r="A13" s="2" t="s">
        <v>25</v>
      </c>
      <c r="B13" s="20"/>
      <c r="C13" s="35">
        <f>B11/2+D11/2</f>
        <v>0</v>
      </c>
      <c r="D13" s="35"/>
      <c r="E13" s="35">
        <f>D11/2+F11/2</f>
        <v>0</v>
      </c>
      <c r="F13" s="35"/>
      <c r="G13" s="35">
        <f>F11/2+H11/2</f>
        <v>0</v>
      </c>
      <c r="H13" s="35"/>
      <c r="I13" s="35">
        <f>H11/2+J11/2</f>
        <v>0</v>
      </c>
      <c r="J13" s="35"/>
      <c r="K13" s="35">
        <f>J11/2+L11/2</f>
        <v>0</v>
      </c>
      <c r="L13" s="35"/>
      <c r="M13" s="35">
        <f>L11/2+N11/2</f>
        <v>0</v>
      </c>
      <c r="N13" s="35"/>
      <c r="O13" s="35">
        <f>N11/2+P11/2</f>
        <v>0</v>
      </c>
      <c r="P13" s="35"/>
      <c r="Q13" s="35">
        <f>P11/2+R11/2</f>
        <v>0</v>
      </c>
      <c r="R13" s="35"/>
      <c r="S13" s="35">
        <f>R11/2+T11/2</f>
        <v>0</v>
      </c>
      <c r="T13" s="35"/>
      <c r="U13" s="35">
        <f>T11/2+V11/2</f>
        <v>0</v>
      </c>
      <c r="V13" s="35"/>
      <c r="W13" s="35">
        <f>V11/2+X11/2</f>
        <v>0</v>
      </c>
      <c r="X13" s="35"/>
      <c r="Y13" s="35">
        <f>X11/2+Z11/2</f>
        <v>0</v>
      </c>
      <c r="Z13" s="35"/>
      <c r="AA13" s="35">
        <f>Z11/2+AB11/2</f>
        <v>0</v>
      </c>
      <c r="AB13" s="35"/>
      <c r="AC13" s="35">
        <f>AB11/2+AD11/2</f>
        <v>0</v>
      </c>
      <c r="AD13" s="35"/>
      <c r="AE13" s="35">
        <f>AD11/2+AF11/2</f>
        <v>0</v>
      </c>
      <c r="AF13" s="35"/>
      <c r="AG13" s="35">
        <f>AF11/2+AH11/2</f>
        <v>0</v>
      </c>
      <c r="AH13" s="35"/>
      <c r="AI13" s="35">
        <f>AH11/2+AJ11/2</f>
        <v>0</v>
      </c>
      <c r="AJ13" s="35"/>
      <c r="AK13" s="35">
        <f>AJ11/2+AL11/2</f>
        <v>0</v>
      </c>
      <c r="AL13" s="35"/>
      <c r="AM13" s="35">
        <f>AL11/2+AN11/2</f>
        <v>0</v>
      </c>
      <c r="AN13" s="35"/>
      <c r="AO13" s="35">
        <f>AN11/2+AP11/2</f>
        <v>0</v>
      </c>
      <c r="AP13" s="35"/>
    </row>
    <row r="14" spans="1:42" s="4" customFormat="1" ht="12.75">
      <c r="A14" s="2" t="s">
        <v>0</v>
      </c>
      <c r="B14" s="16"/>
      <c r="C14" s="26">
        <f>(D12-B12)/$B$2</f>
        <v>0</v>
      </c>
      <c r="D14" s="34"/>
      <c r="E14" s="26">
        <f>(F12-D12)/$B$2</f>
        <v>0</v>
      </c>
      <c r="F14" s="34"/>
      <c r="G14" s="26">
        <f>(H12-F12)/$B$2</f>
        <v>0</v>
      </c>
      <c r="H14" s="34"/>
      <c r="I14" s="26">
        <f>(J12-H12)/$B$2</f>
        <v>0</v>
      </c>
      <c r="J14" s="34"/>
      <c r="K14" s="26">
        <f>(L12-J12)/$B$2</f>
        <v>0</v>
      </c>
      <c r="L14" s="34"/>
      <c r="M14" s="26">
        <f>(N12-L12)/$B$2</f>
        <v>0</v>
      </c>
      <c r="N14" s="34"/>
      <c r="O14" s="26">
        <f>(P12-N12)/$B$2</f>
        <v>0</v>
      </c>
      <c r="P14" s="34"/>
      <c r="Q14" s="26">
        <f>(R12-P12)/$B$2</f>
        <v>0</v>
      </c>
      <c r="R14" s="34"/>
      <c r="S14" s="26">
        <f>(T12-R12)/$B$2</f>
        <v>0</v>
      </c>
      <c r="T14" s="34"/>
      <c r="U14" s="26">
        <f>(V12-T12)/$B$2</f>
        <v>0</v>
      </c>
      <c r="V14" s="34"/>
      <c r="W14" s="26">
        <f>(X12-V12)/$B$2</f>
        <v>0</v>
      </c>
      <c r="X14" s="34"/>
      <c r="Y14" s="26">
        <f>(Z12-X12)/$B$2</f>
        <v>0</v>
      </c>
      <c r="Z14" s="34"/>
      <c r="AA14" s="26">
        <f>(AB12-Z12)/$B$2</f>
        <v>0</v>
      </c>
      <c r="AB14" s="34"/>
      <c r="AC14" s="26">
        <f>(AD12-AB12)/$B$2</f>
        <v>0</v>
      </c>
      <c r="AD14" s="34"/>
      <c r="AE14" s="26">
        <f>(AF12-AD12)/$B$2</f>
        <v>0</v>
      </c>
      <c r="AF14" s="34"/>
      <c r="AG14" s="26">
        <f>(AH12-AF12)/$B$2</f>
        <v>0</v>
      </c>
      <c r="AH14" s="34"/>
      <c r="AI14" s="26">
        <f>(AJ12-AH12)/$B$2</f>
        <v>0</v>
      </c>
      <c r="AJ14" s="34"/>
      <c r="AK14" s="26">
        <f>(AL12-AJ12)/$B$2</f>
        <v>0</v>
      </c>
      <c r="AL14" s="34"/>
      <c r="AM14" s="26">
        <f>(AN12-AL12)/$B$2</f>
        <v>0</v>
      </c>
      <c r="AN14" s="34"/>
      <c r="AO14" s="26">
        <f>(AP12-AN12)/$B$2</f>
        <v>0</v>
      </c>
      <c r="AP14" s="34"/>
    </row>
    <row r="15" spans="1:21" s="4" customFormat="1" ht="12.75">
      <c r="A15" s="2"/>
      <c r="F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>
      <c r="A16" s="15" t="s">
        <v>10</v>
      </c>
      <c r="F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42" s="4" customFormat="1" ht="12.75">
      <c r="A17" s="2" t="s">
        <v>4</v>
      </c>
      <c r="B17" s="16"/>
      <c r="C17" s="26" t="e">
        <f>(D10-B10)/3.6/C14</f>
        <v>#DIV/0!</v>
      </c>
      <c r="D17" s="27"/>
      <c r="E17" s="26" t="e">
        <f>(F10-D10)/3.6/E14</f>
        <v>#DIV/0!</v>
      </c>
      <c r="F17" s="27"/>
      <c r="G17" s="26" t="e">
        <f>(H10-F10)/3.6/G14</f>
        <v>#DIV/0!</v>
      </c>
      <c r="H17" s="27"/>
      <c r="I17" s="26" t="e">
        <f>(J10-H10)/3.6/I14</f>
        <v>#DIV/0!</v>
      </c>
      <c r="J17" s="27"/>
      <c r="K17" s="26" t="e">
        <f>(L10-J10)/3.6/K14</f>
        <v>#DIV/0!</v>
      </c>
      <c r="L17" s="27"/>
      <c r="M17" s="26" t="e">
        <f>(N10-L10)/3.6/M14</f>
        <v>#DIV/0!</v>
      </c>
      <c r="N17" s="27"/>
      <c r="O17" s="26" t="e">
        <f>(P10-N10)/3.6/O14</f>
        <v>#DIV/0!</v>
      </c>
      <c r="P17" s="27"/>
      <c r="Q17" s="26" t="e">
        <f>(R10-P10)/3.6/Q14</f>
        <v>#DIV/0!</v>
      </c>
      <c r="R17" s="27"/>
      <c r="S17" s="26" t="e">
        <f>(T10-R10)/3.6/S14</f>
        <v>#DIV/0!</v>
      </c>
      <c r="T17" s="27"/>
      <c r="U17" s="26" t="e">
        <f>(V10-T10)/3.6/U14</f>
        <v>#DIV/0!</v>
      </c>
      <c r="V17" s="27"/>
      <c r="W17" s="26" t="e">
        <f>(X10-V10)/3.6/W14</f>
        <v>#DIV/0!</v>
      </c>
      <c r="X17" s="27"/>
      <c r="Y17" s="26" t="e">
        <f>(Z10-X10)/3.6/Y14</f>
        <v>#DIV/0!</v>
      </c>
      <c r="Z17" s="27"/>
      <c r="AA17" s="26" t="e">
        <f>(AB10-Z10)/3.6/AA14</f>
        <v>#DIV/0!</v>
      </c>
      <c r="AB17" s="27"/>
      <c r="AC17" s="26" t="e">
        <f>(AD10-AB10)/3.6/AC14</f>
        <v>#DIV/0!</v>
      </c>
      <c r="AD17" s="27"/>
      <c r="AE17" s="26" t="e">
        <f>(AF10-AD10)/3.6/AE14</f>
        <v>#DIV/0!</v>
      </c>
      <c r="AF17" s="27"/>
      <c r="AG17" s="26" t="e">
        <f>(AH10-AF10)/3.6/AG14</f>
        <v>#DIV/0!</v>
      </c>
      <c r="AH17" s="27"/>
      <c r="AI17" s="26" t="e">
        <f>(AJ10-AH10)/3.6/AI14</f>
        <v>#DIV/0!</v>
      </c>
      <c r="AJ17" s="27"/>
      <c r="AK17" s="26" t="e">
        <f>(AL10-AJ10)/3.6/AK14</f>
        <v>#DIV/0!</v>
      </c>
      <c r="AL17" s="27"/>
      <c r="AM17" s="26" t="e">
        <f>(AN10-AL10)/3.6/AM14</f>
        <v>#DIV/0!</v>
      </c>
      <c r="AN17" s="27"/>
      <c r="AO17" s="26" t="e">
        <f>(AP10-AN10)/3.6/AO14</f>
        <v>#DIV/0!</v>
      </c>
      <c r="AP17" s="27"/>
    </row>
    <row r="18" spans="1:42" s="4" customFormat="1" ht="12.75">
      <c r="A18" s="2" t="s">
        <v>5</v>
      </c>
      <c r="B18" s="17"/>
      <c r="C18" s="28" t="e">
        <f>$B$3*C17*$B$5</f>
        <v>#DIV/0!</v>
      </c>
      <c r="D18" s="27"/>
      <c r="E18" s="28" t="e">
        <f>$B$3*E17*$B$5</f>
        <v>#DIV/0!</v>
      </c>
      <c r="F18" s="27"/>
      <c r="G18" s="28" t="e">
        <f>$B$3*G17*$B$5</f>
        <v>#DIV/0!</v>
      </c>
      <c r="H18" s="27"/>
      <c r="I18" s="28" t="e">
        <f>$B$3*I17*$B$5</f>
        <v>#DIV/0!</v>
      </c>
      <c r="J18" s="27"/>
      <c r="K18" s="28" t="e">
        <f>$B$3*K17*$B$5</f>
        <v>#DIV/0!</v>
      </c>
      <c r="L18" s="27"/>
      <c r="M18" s="28" t="e">
        <f>$B$3*M17*$B$5</f>
        <v>#DIV/0!</v>
      </c>
      <c r="N18" s="27"/>
      <c r="O18" s="28" t="e">
        <f>$B$3*O17*$B$5</f>
        <v>#DIV/0!</v>
      </c>
      <c r="P18" s="27"/>
      <c r="Q18" s="28" t="e">
        <f>$B$3*Q17*$B$5</f>
        <v>#DIV/0!</v>
      </c>
      <c r="R18" s="27"/>
      <c r="S18" s="28" t="e">
        <f>$B$3*S17*$B$5</f>
        <v>#DIV/0!</v>
      </c>
      <c r="T18" s="27"/>
      <c r="U18" s="28" t="e">
        <f>$B$3*U17*$B$5</f>
        <v>#DIV/0!</v>
      </c>
      <c r="V18" s="27"/>
      <c r="W18" s="28" t="e">
        <f>$B$3*W17*$B$5</f>
        <v>#DIV/0!</v>
      </c>
      <c r="X18" s="27"/>
      <c r="Y18" s="28" t="e">
        <f>$B$3*Y17*$B$5</f>
        <v>#DIV/0!</v>
      </c>
      <c r="Z18" s="27"/>
      <c r="AA18" s="28" t="e">
        <f>$B$3*AA17*$B$5</f>
        <v>#DIV/0!</v>
      </c>
      <c r="AB18" s="27"/>
      <c r="AC18" s="28" t="e">
        <f>$B$3*AC17*$B$5</f>
        <v>#DIV/0!</v>
      </c>
      <c r="AD18" s="27"/>
      <c r="AE18" s="28" t="e">
        <f>$B$3*AE17*$B$5</f>
        <v>#DIV/0!</v>
      </c>
      <c r="AF18" s="27"/>
      <c r="AG18" s="28" t="e">
        <f>$B$3*AG17*$B$5</f>
        <v>#DIV/0!</v>
      </c>
      <c r="AH18" s="27"/>
      <c r="AI18" s="28" t="e">
        <f>$B$3*AI17*$B$5</f>
        <v>#DIV/0!</v>
      </c>
      <c r="AJ18" s="27"/>
      <c r="AK18" s="28" t="e">
        <f>$B$3*AK17*$B$5</f>
        <v>#DIV/0!</v>
      </c>
      <c r="AL18" s="27"/>
      <c r="AM18" s="28" t="e">
        <f>$B$3*AM17*$B$5</f>
        <v>#DIV/0!</v>
      </c>
      <c r="AN18" s="27"/>
      <c r="AO18" s="28" t="e">
        <f>$B$3*AO17*$B$5</f>
        <v>#DIV/0!</v>
      </c>
      <c r="AP18" s="27"/>
    </row>
    <row r="19" spans="1:42" s="4" customFormat="1" ht="12.75">
      <c r="A19" s="2" t="s">
        <v>6</v>
      </c>
      <c r="B19" s="17"/>
      <c r="C19" s="57" t="e">
        <f>C18/$H$7/$B$7</f>
        <v>#DIV/0!</v>
      </c>
      <c r="D19" s="58"/>
      <c r="E19" s="57" t="e">
        <f>E18/$H$7/$B$7</f>
        <v>#DIV/0!</v>
      </c>
      <c r="F19" s="58"/>
      <c r="G19" s="57" t="e">
        <f>G18/$H$7/$B$7</f>
        <v>#DIV/0!</v>
      </c>
      <c r="H19" s="58"/>
      <c r="I19" s="57" t="e">
        <f>I18/$H$7/$B$7</f>
        <v>#DIV/0!</v>
      </c>
      <c r="J19" s="58"/>
      <c r="K19" s="57" t="e">
        <f>K18/$H$7/$B$7</f>
        <v>#DIV/0!</v>
      </c>
      <c r="L19" s="58"/>
      <c r="M19" s="57" t="e">
        <f>M18/$H$7/$C$7</f>
        <v>#DIV/0!</v>
      </c>
      <c r="N19" s="58"/>
      <c r="O19" s="57" t="e">
        <f>O18/$H$7/$C$7</f>
        <v>#DIV/0!</v>
      </c>
      <c r="P19" s="58"/>
      <c r="Q19" s="57" t="e">
        <f>Q18/$H$7/$C$7</f>
        <v>#DIV/0!</v>
      </c>
      <c r="R19" s="58"/>
      <c r="S19" s="57" t="e">
        <f>S18/$H$7/$C$7</f>
        <v>#DIV/0!</v>
      </c>
      <c r="T19" s="58"/>
      <c r="U19" s="57" t="e">
        <f>U18/$H$7/$C$7</f>
        <v>#DIV/0!</v>
      </c>
      <c r="V19" s="58"/>
      <c r="W19" s="57" t="e">
        <f>W18/$H$7/$D$7</f>
        <v>#DIV/0!</v>
      </c>
      <c r="X19" s="58"/>
      <c r="Y19" s="57" t="e">
        <f>Y18/$H$7/$D$7</f>
        <v>#DIV/0!</v>
      </c>
      <c r="Z19" s="58"/>
      <c r="AA19" s="57" t="e">
        <f>AA18/$H$7/$D$7</f>
        <v>#DIV/0!</v>
      </c>
      <c r="AB19" s="58"/>
      <c r="AC19" s="57" t="e">
        <f>AC18/$H$7/$D$7</f>
        <v>#DIV/0!</v>
      </c>
      <c r="AD19" s="58"/>
      <c r="AE19" s="57" t="e">
        <f>AE18/$H$7/$D$7</f>
        <v>#DIV/0!</v>
      </c>
      <c r="AF19" s="58"/>
      <c r="AG19" s="57" t="e">
        <f>AG18/$H$7/$E$7</f>
        <v>#DIV/0!</v>
      </c>
      <c r="AH19" s="58"/>
      <c r="AI19" s="57" t="e">
        <f>AI18/$H$7/$E$7</f>
        <v>#DIV/0!</v>
      </c>
      <c r="AJ19" s="58"/>
      <c r="AK19" s="57" t="e">
        <f>AK18/$H$7/$E$7</f>
        <v>#DIV/0!</v>
      </c>
      <c r="AL19" s="58"/>
      <c r="AM19" s="57" t="e">
        <f>AM18/$H$7/$E$7</f>
        <v>#DIV/0!</v>
      </c>
      <c r="AN19" s="58"/>
      <c r="AO19" s="57" t="e">
        <f>AO18/$H$7/$E$7</f>
        <v>#DIV/0!</v>
      </c>
      <c r="AP19" s="58"/>
    </row>
    <row r="20" spans="1:42" s="4" customFormat="1" ht="12.75">
      <c r="A20" s="2" t="s">
        <v>19</v>
      </c>
      <c r="B20" s="17"/>
      <c r="C20" s="37" t="e">
        <f>C19*2*PI()*C13/60/1000</f>
        <v>#DIV/0!</v>
      </c>
      <c r="D20" s="38"/>
      <c r="E20" s="37" t="e">
        <f>E19*2*PI()*E13/60/1000</f>
        <v>#DIV/0!</v>
      </c>
      <c r="F20" s="38"/>
      <c r="G20" s="37" t="e">
        <f>G19*2*PI()*G13/60/1000</f>
        <v>#DIV/0!</v>
      </c>
      <c r="H20" s="38"/>
      <c r="I20" s="37" t="e">
        <f>I19*2*PI()*I13/60/1000</f>
        <v>#DIV/0!</v>
      </c>
      <c r="J20" s="38"/>
      <c r="K20" s="37" t="e">
        <f>K19*2*PI()*K13/60/1000</f>
        <v>#DIV/0!</v>
      </c>
      <c r="L20" s="38"/>
      <c r="M20" s="37" t="e">
        <f>M19*2*PI()*M13/60/1000</f>
        <v>#DIV/0!</v>
      </c>
      <c r="N20" s="38"/>
      <c r="O20" s="37" t="e">
        <f>O19*2*PI()*O13/60/1000</f>
        <v>#DIV/0!</v>
      </c>
      <c r="P20" s="38"/>
      <c r="Q20" s="37" t="e">
        <f>Q19*2*PI()*Q13/60/1000</f>
        <v>#DIV/0!</v>
      </c>
      <c r="R20" s="38"/>
      <c r="S20" s="37" t="e">
        <f>S19*2*PI()*S13/60/1000</f>
        <v>#DIV/0!</v>
      </c>
      <c r="T20" s="38"/>
      <c r="U20" s="37" t="e">
        <f>U19*2*PI()*U13/60/1000</f>
        <v>#DIV/0!</v>
      </c>
      <c r="V20" s="38"/>
      <c r="W20" s="37" t="e">
        <f>W19*2*PI()*W13/60/1000</f>
        <v>#DIV/0!</v>
      </c>
      <c r="X20" s="38"/>
      <c r="Y20" s="37" t="e">
        <f>Y19*2*PI()*Y13/60/1000</f>
        <v>#DIV/0!</v>
      </c>
      <c r="Z20" s="38"/>
      <c r="AA20" s="37" t="e">
        <f>AA19*2*PI()*AA13/60/1000</f>
        <v>#DIV/0!</v>
      </c>
      <c r="AB20" s="38"/>
      <c r="AC20" s="37" t="e">
        <f>AC19*2*PI()*AC13/60/1000</f>
        <v>#DIV/0!</v>
      </c>
      <c r="AD20" s="38"/>
      <c r="AE20" s="37" t="e">
        <f>AE19*2*PI()*AE13/60/1000</f>
        <v>#DIV/0!</v>
      </c>
      <c r="AF20" s="38"/>
      <c r="AG20" s="37" t="e">
        <f>AG19*2*PI()*AG13/60/1000</f>
        <v>#DIV/0!</v>
      </c>
      <c r="AH20" s="38"/>
      <c r="AI20" s="37" t="e">
        <f>AI19*2*PI()*AI13/60/1000</f>
        <v>#DIV/0!</v>
      </c>
      <c r="AJ20" s="38"/>
      <c r="AK20" s="37" t="e">
        <f>AK19*2*PI()*AK13/60/1000</f>
        <v>#DIV/0!</v>
      </c>
      <c r="AL20" s="38"/>
      <c r="AM20" s="37" t="e">
        <f>AM19*2*PI()*AM13/60/1000</f>
        <v>#DIV/0!</v>
      </c>
      <c r="AN20" s="38"/>
      <c r="AO20" s="37" t="e">
        <f>AO19*2*PI()*AO13/60/1000</f>
        <v>#DIV/0!</v>
      </c>
      <c r="AP20" s="38"/>
    </row>
    <row r="22" ht="12.75"/>
    <row r="23" ht="12.75"/>
    <row r="24" ht="12.75"/>
    <row r="25" ht="12.75"/>
    <row r="26" ht="12.75"/>
    <row r="27" ht="12.75"/>
    <row r="28" ht="12.75"/>
  </sheetData>
  <sheetProtection sheet="1" objects="1" scenarios="1"/>
  <mergeCells count="184">
    <mergeCell ref="AO17:AP17"/>
    <mergeCell ref="AO18:AP18"/>
    <mergeCell ref="AO19:AP19"/>
    <mergeCell ref="AO20:AP20"/>
    <mergeCell ref="AM17:AN17"/>
    <mergeCell ref="AM18:AN18"/>
    <mergeCell ref="AM19:AN19"/>
    <mergeCell ref="AM20:AN20"/>
    <mergeCell ref="AI19:AJ19"/>
    <mergeCell ref="AI20:AJ20"/>
    <mergeCell ref="AK17:AL17"/>
    <mergeCell ref="AK18:AL18"/>
    <mergeCell ref="AK19:AL19"/>
    <mergeCell ref="AK20:AL20"/>
    <mergeCell ref="AE19:AF19"/>
    <mergeCell ref="AE20:AF20"/>
    <mergeCell ref="AG17:AH17"/>
    <mergeCell ref="AG18:AH18"/>
    <mergeCell ref="AG19:AH19"/>
    <mergeCell ref="AG20:AH20"/>
    <mergeCell ref="AO13:AP13"/>
    <mergeCell ref="AO14:AP14"/>
    <mergeCell ref="AA17:AB17"/>
    <mergeCell ref="AA18:AB18"/>
    <mergeCell ref="AC17:AD17"/>
    <mergeCell ref="AC18:AD18"/>
    <mergeCell ref="AE17:AF17"/>
    <mergeCell ref="AE18:AF18"/>
    <mergeCell ref="AI17:AJ17"/>
    <mergeCell ref="AI18:AJ18"/>
    <mergeCell ref="AI14:AJ14"/>
    <mergeCell ref="AK13:AL13"/>
    <mergeCell ref="AK14:AL14"/>
    <mergeCell ref="AM13:AN13"/>
    <mergeCell ref="AM14:AN14"/>
    <mergeCell ref="AP12:AQ12"/>
    <mergeCell ref="AA13:AB13"/>
    <mergeCell ref="AA14:AB14"/>
    <mergeCell ref="AC13:AD13"/>
    <mergeCell ref="AC14:AD14"/>
    <mergeCell ref="AE13:AF13"/>
    <mergeCell ref="AE14:AF14"/>
    <mergeCell ref="AG13:AH13"/>
    <mergeCell ref="AG14:AH14"/>
    <mergeCell ref="AI13:AJ13"/>
    <mergeCell ref="AJ12:AK12"/>
    <mergeCell ref="AL11:AM11"/>
    <mergeCell ref="AL12:AM12"/>
    <mergeCell ref="AN11:AO11"/>
    <mergeCell ref="AN12:AO12"/>
    <mergeCell ref="AD12:AE12"/>
    <mergeCell ref="AF11:AG11"/>
    <mergeCell ref="AF12:AG12"/>
    <mergeCell ref="AH11:AI11"/>
    <mergeCell ref="AH12:AI12"/>
    <mergeCell ref="AL10:AM10"/>
    <mergeCell ref="AN10:AO10"/>
    <mergeCell ref="AP10:AQ10"/>
    <mergeCell ref="AB11:AC11"/>
    <mergeCell ref="AD11:AE11"/>
    <mergeCell ref="AJ11:AK11"/>
    <mergeCell ref="AP11:AQ11"/>
    <mergeCell ref="AD10:AE10"/>
    <mergeCell ref="AF10:AG10"/>
    <mergeCell ref="AH10:AI10"/>
    <mergeCell ref="AJ10:AK10"/>
    <mergeCell ref="Y18:Z18"/>
    <mergeCell ref="Y19:Z19"/>
    <mergeCell ref="Y20:Z20"/>
    <mergeCell ref="AB10:AC10"/>
    <mergeCell ref="AB12:AC12"/>
    <mergeCell ref="AA19:AB19"/>
    <mergeCell ref="AA20:AB20"/>
    <mergeCell ref="AC19:AD19"/>
    <mergeCell ref="AC20:AD20"/>
    <mergeCell ref="U18:V18"/>
    <mergeCell ref="U19:V19"/>
    <mergeCell ref="U20:V20"/>
    <mergeCell ref="W17:X17"/>
    <mergeCell ref="W18:X18"/>
    <mergeCell ref="W19:X19"/>
    <mergeCell ref="W20:X20"/>
    <mergeCell ref="Q18:R18"/>
    <mergeCell ref="Q19:R19"/>
    <mergeCell ref="Q20:R20"/>
    <mergeCell ref="S17:T17"/>
    <mergeCell ref="S18:T18"/>
    <mergeCell ref="S19:T19"/>
    <mergeCell ref="S20:T20"/>
    <mergeCell ref="M18:N18"/>
    <mergeCell ref="M19:N19"/>
    <mergeCell ref="M20:N20"/>
    <mergeCell ref="O17:P17"/>
    <mergeCell ref="O18:P18"/>
    <mergeCell ref="O19:P19"/>
    <mergeCell ref="O20:P20"/>
    <mergeCell ref="U14:V14"/>
    <mergeCell ref="W14:X14"/>
    <mergeCell ref="Y14:Z14"/>
    <mergeCell ref="M17:N17"/>
    <mergeCell ref="Q17:R17"/>
    <mergeCell ref="U17:V17"/>
    <mergeCell ref="Y17:Z17"/>
    <mergeCell ref="M14:N14"/>
    <mergeCell ref="O14:P14"/>
    <mergeCell ref="Q14:R14"/>
    <mergeCell ref="S14:T14"/>
    <mergeCell ref="Z12:AA12"/>
    <mergeCell ref="M13:N13"/>
    <mergeCell ref="O13:P13"/>
    <mergeCell ref="Q13:R13"/>
    <mergeCell ref="S13:T13"/>
    <mergeCell ref="U13:V13"/>
    <mergeCell ref="W13:X13"/>
    <mergeCell ref="Y13:Z13"/>
    <mergeCell ref="T12:U12"/>
    <mergeCell ref="V11:W11"/>
    <mergeCell ref="V12:W12"/>
    <mergeCell ref="X11:Y11"/>
    <mergeCell ref="X12:Y12"/>
    <mergeCell ref="N12:O12"/>
    <mergeCell ref="P11:Q11"/>
    <mergeCell ref="P12:Q12"/>
    <mergeCell ref="R11:S11"/>
    <mergeCell ref="R12:S12"/>
    <mergeCell ref="V10:W10"/>
    <mergeCell ref="X10:Y10"/>
    <mergeCell ref="Z10:AA10"/>
    <mergeCell ref="N11:O11"/>
    <mergeCell ref="T11:U11"/>
    <mergeCell ref="Z11:AA11"/>
    <mergeCell ref="N10:O10"/>
    <mergeCell ref="P10:Q10"/>
    <mergeCell ref="R10:S10"/>
    <mergeCell ref="T10:U10"/>
    <mergeCell ref="C17:D17"/>
    <mergeCell ref="C18:D18"/>
    <mergeCell ref="E14:F14"/>
    <mergeCell ref="C19:D19"/>
    <mergeCell ref="E17:F17"/>
    <mergeCell ref="E18:F18"/>
    <mergeCell ref="E19:F19"/>
    <mergeCell ref="B11:C11"/>
    <mergeCell ref="B12:C12"/>
    <mergeCell ref="C14:D14"/>
    <mergeCell ref="D11:E11"/>
    <mergeCell ref="D12:E12"/>
    <mergeCell ref="C20:D20"/>
    <mergeCell ref="F10:G10"/>
    <mergeCell ref="H10:I10"/>
    <mergeCell ref="F11:G11"/>
    <mergeCell ref="H11:I11"/>
    <mergeCell ref="C13:D13"/>
    <mergeCell ref="E13:F13"/>
    <mergeCell ref="I13:J13"/>
    <mergeCell ref="B10:C10"/>
    <mergeCell ref="D10:E10"/>
    <mergeCell ref="J11:K11"/>
    <mergeCell ref="J12:K12"/>
    <mergeCell ref="I14:J14"/>
    <mergeCell ref="G14:H14"/>
    <mergeCell ref="G13:H13"/>
    <mergeCell ref="F12:G12"/>
    <mergeCell ref="H12:I12"/>
    <mergeCell ref="K20:L20"/>
    <mergeCell ref="E20:F20"/>
    <mergeCell ref="G17:H17"/>
    <mergeCell ref="G18:H18"/>
    <mergeCell ref="G19:H19"/>
    <mergeCell ref="G20:H20"/>
    <mergeCell ref="I17:J17"/>
    <mergeCell ref="I18:J18"/>
    <mergeCell ref="I19:J19"/>
    <mergeCell ref="I20:J20"/>
    <mergeCell ref="F1:J1"/>
    <mergeCell ref="K17:L17"/>
    <mergeCell ref="K18:L18"/>
    <mergeCell ref="K19:L19"/>
    <mergeCell ref="L10:M10"/>
    <mergeCell ref="L11:M11"/>
    <mergeCell ref="L12:M12"/>
    <mergeCell ref="K14:L14"/>
    <mergeCell ref="K13:L13"/>
    <mergeCell ref="J10:K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C17:C18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S20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"/>
    </sheetView>
  </sheetViews>
  <sheetFormatPr defaultColWidth="9.140625" defaultRowHeight="12.75"/>
  <cols>
    <col min="1" max="1" width="24.7109375" style="2" customWidth="1"/>
    <col min="2" max="5" width="7.7109375" style="0" customWidth="1"/>
    <col min="6" max="6" width="7.7109375" style="12" customWidth="1"/>
    <col min="7" max="9" width="7.7109375" style="0" customWidth="1"/>
    <col min="10" max="11" width="7.7109375" style="12" customWidth="1"/>
    <col min="12" max="15" width="7.7109375" style="0" customWidth="1"/>
    <col min="16" max="16" width="7.7109375" style="12" customWidth="1"/>
    <col min="17" max="43" width="7.7109375" style="0" customWidth="1"/>
    <col min="44" max="16384" width="11.421875" style="0" customWidth="1"/>
  </cols>
  <sheetData>
    <row r="1" spans="1:10" ht="13.5" thickBot="1">
      <c r="A1" s="15" t="s">
        <v>8</v>
      </c>
      <c r="D1" s="2" t="s">
        <v>2</v>
      </c>
      <c r="F1" s="23" t="s">
        <v>3</v>
      </c>
      <c r="G1" s="24"/>
      <c r="H1" s="24"/>
      <c r="I1" s="24"/>
      <c r="J1" s="25"/>
    </row>
    <row r="2" spans="1:2" ht="13.5" thickBot="1">
      <c r="A2" s="2" t="s">
        <v>7</v>
      </c>
      <c r="B2" s="9">
        <v>30</v>
      </c>
    </row>
    <row r="3" spans="1:2" ht="13.5" thickBot="1">
      <c r="A3" s="2" t="s">
        <v>31</v>
      </c>
      <c r="B3" s="9">
        <v>1300</v>
      </c>
    </row>
    <row r="4" spans="2:7" ht="13.5" thickBot="1">
      <c r="B4" s="11"/>
      <c r="C4" t="s">
        <v>24</v>
      </c>
      <c r="E4" t="s">
        <v>29</v>
      </c>
      <c r="G4" t="s">
        <v>30</v>
      </c>
    </row>
    <row r="5" spans="1:8" ht="13.5" thickBot="1">
      <c r="A5" s="2" t="s">
        <v>23</v>
      </c>
      <c r="B5" s="50">
        <f>(C5*2.54+(E5/10)*G5/100*2)/2/100*3.05/PI()</f>
        <v>0.2985348845046227</v>
      </c>
      <c r="C5" s="21">
        <v>15</v>
      </c>
      <c r="D5" t="s">
        <v>26</v>
      </c>
      <c r="E5" s="21">
        <v>195</v>
      </c>
      <c r="F5" s="12" t="s">
        <v>27</v>
      </c>
      <c r="G5" s="21">
        <v>60</v>
      </c>
      <c r="H5" t="s">
        <v>28</v>
      </c>
    </row>
    <row r="6" spans="2:8" ht="13.5" thickBot="1">
      <c r="B6" s="51" t="s">
        <v>12</v>
      </c>
      <c r="C6" s="51" t="s">
        <v>13</v>
      </c>
      <c r="D6" s="51" t="s">
        <v>14</v>
      </c>
      <c r="E6" s="51" t="s">
        <v>15</v>
      </c>
      <c r="F6" s="51" t="s">
        <v>16</v>
      </c>
      <c r="G6" s="51" t="s">
        <v>17</v>
      </c>
      <c r="H6" s="52" t="s">
        <v>18</v>
      </c>
    </row>
    <row r="7" spans="1:8" ht="13.5" thickBot="1">
      <c r="A7" s="2" t="s">
        <v>11</v>
      </c>
      <c r="B7" s="10">
        <v>3.592</v>
      </c>
      <c r="C7" s="14">
        <v>2.057</v>
      </c>
      <c r="D7" s="14">
        <v>1.361</v>
      </c>
      <c r="E7" s="14">
        <v>1</v>
      </c>
      <c r="F7" s="19">
        <v>0.821</v>
      </c>
      <c r="G7" s="18"/>
      <c r="H7" s="14">
        <v>3.692</v>
      </c>
    </row>
    <row r="8" ht="12.75">
      <c r="B8" s="8"/>
    </row>
    <row r="9" spans="1:34" ht="12.75">
      <c r="A9" s="15" t="s">
        <v>9</v>
      </c>
      <c r="B9" s="13" t="s">
        <v>12</v>
      </c>
      <c r="H9" s="5"/>
      <c r="J9" s="7"/>
      <c r="K9"/>
      <c r="N9" t="s">
        <v>13</v>
      </c>
      <c r="P9"/>
      <c r="V9" t="s">
        <v>14</v>
      </c>
      <c r="AH9" t="s">
        <v>15</v>
      </c>
    </row>
    <row r="10" spans="1:45" s="22" customFormat="1" ht="12.75">
      <c r="A10" s="1" t="s">
        <v>20</v>
      </c>
      <c r="B10" s="31">
        <v>0</v>
      </c>
      <c r="C10" s="31"/>
      <c r="D10" s="31">
        <v>10</v>
      </c>
      <c r="E10" s="31"/>
      <c r="F10" s="31">
        <v>20</v>
      </c>
      <c r="G10" s="31"/>
      <c r="H10" s="31">
        <v>30</v>
      </c>
      <c r="I10" s="31"/>
      <c r="J10" s="31">
        <v>40</v>
      </c>
      <c r="K10" s="36"/>
      <c r="L10" s="31">
        <v>50</v>
      </c>
      <c r="M10" s="31"/>
      <c r="N10" s="31">
        <v>60</v>
      </c>
      <c r="O10" s="31"/>
      <c r="P10" s="31">
        <v>70</v>
      </c>
      <c r="Q10" s="31"/>
      <c r="R10" s="31">
        <v>80</v>
      </c>
      <c r="S10" s="31"/>
      <c r="T10" s="31">
        <v>90</v>
      </c>
      <c r="U10" s="31"/>
      <c r="V10" s="31">
        <v>100</v>
      </c>
      <c r="W10" s="31"/>
      <c r="X10" s="31">
        <v>110</v>
      </c>
      <c r="Y10" s="31"/>
      <c r="Z10" s="31">
        <v>120</v>
      </c>
      <c r="AA10" s="31"/>
      <c r="AB10" s="31">
        <v>130</v>
      </c>
      <c r="AC10" s="31"/>
      <c r="AD10" s="31">
        <v>140</v>
      </c>
      <c r="AE10" s="31"/>
      <c r="AF10" s="31">
        <v>150</v>
      </c>
      <c r="AG10" s="31"/>
      <c r="AH10" s="31">
        <v>160</v>
      </c>
      <c r="AI10" s="31"/>
      <c r="AJ10" s="31">
        <v>170</v>
      </c>
      <c r="AK10" s="31"/>
      <c r="AL10" s="31">
        <v>180</v>
      </c>
      <c r="AM10" s="31"/>
      <c r="AN10" s="31">
        <v>190</v>
      </c>
      <c r="AO10" s="31"/>
      <c r="AP10" s="31">
        <v>200</v>
      </c>
      <c r="AQ10" s="31"/>
      <c r="AR10" s="31">
        <v>210</v>
      </c>
      <c r="AS10" s="31"/>
    </row>
    <row r="11" spans="1:45" ht="12.75">
      <c r="A11" s="3" t="s">
        <v>21</v>
      </c>
      <c r="B11" s="39">
        <v>0</v>
      </c>
      <c r="C11" s="33"/>
      <c r="D11" s="39">
        <v>2200</v>
      </c>
      <c r="E11" s="39"/>
      <c r="F11" s="39">
        <v>2900</v>
      </c>
      <c r="G11" s="33"/>
      <c r="H11" s="40">
        <v>4000</v>
      </c>
      <c r="I11" s="40"/>
      <c r="J11" s="39">
        <v>5600</v>
      </c>
      <c r="K11" s="33"/>
      <c r="L11" s="32">
        <v>6800</v>
      </c>
      <c r="M11" s="32"/>
      <c r="N11" s="32">
        <v>4800</v>
      </c>
      <c r="O11" s="32"/>
      <c r="P11" s="32">
        <v>5350</v>
      </c>
      <c r="Q11" s="32"/>
      <c r="R11" s="32">
        <v>6100</v>
      </c>
      <c r="S11" s="32"/>
      <c r="T11" s="32">
        <v>6800</v>
      </c>
      <c r="U11" s="32"/>
      <c r="V11" s="32">
        <v>5000</v>
      </c>
      <c r="W11" s="32"/>
      <c r="X11" s="32">
        <v>5450</v>
      </c>
      <c r="Y11" s="32"/>
      <c r="Z11" s="32">
        <v>5900</v>
      </c>
      <c r="AA11" s="32"/>
      <c r="AB11" s="32">
        <v>6350</v>
      </c>
      <c r="AC11" s="32"/>
      <c r="AD11" s="32">
        <v>6800</v>
      </c>
      <c r="AE11" s="32"/>
      <c r="AF11" s="32">
        <v>7200</v>
      </c>
      <c r="AG11" s="32"/>
      <c r="AH11" s="32">
        <v>5650</v>
      </c>
      <c r="AI11" s="32"/>
      <c r="AJ11" s="32">
        <v>6000</v>
      </c>
      <c r="AK11" s="32"/>
      <c r="AL11" s="32">
        <v>6250</v>
      </c>
      <c r="AM11" s="32"/>
      <c r="AN11" s="32">
        <v>6600</v>
      </c>
      <c r="AO11" s="32"/>
      <c r="AP11" s="32">
        <v>6900</v>
      </c>
      <c r="AQ11" s="32"/>
      <c r="AR11" s="32">
        <v>7200</v>
      </c>
      <c r="AS11" s="32"/>
    </row>
    <row r="12" spans="1:45" ht="12.75">
      <c r="A12" s="2" t="s">
        <v>22</v>
      </c>
      <c r="B12" s="39">
        <v>0</v>
      </c>
      <c r="C12" s="33"/>
      <c r="D12" s="33">
        <v>14</v>
      </c>
      <c r="E12" s="33"/>
      <c r="F12" s="33">
        <v>28</v>
      </c>
      <c r="G12" s="33"/>
      <c r="H12" s="33">
        <v>44</v>
      </c>
      <c r="I12" s="33"/>
      <c r="J12" s="32">
        <v>62</v>
      </c>
      <c r="K12" s="32"/>
      <c r="L12" s="33">
        <v>78</v>
      </c>
      <c r="M12" s="33"/>
      <c r="N12" s="33">
        <v>105</v>
      </c>
      <c r="O12" s="33"/>
      <c r="P12" s="33">
        <v>128</v>
      </c>
      <c r="Q12" s="33"/>
      <c r="R12" s="33">
        <v>150</v>
      </c>
      <c r="S12" s="33"/>
      <c r="T12" s="33">
        <v>175</v>
      </c>
      <c r="U12" s="33"/>
      <c r="V12" s="33">
        <v>214</v>
      </c>
      <c r="W12" s="33"/>
      <c r="X12" s="33">
        <v>245</v>
      </c>
      <c r="Y12" s="33"/>
      <c r="Z12" s="33">
        <v>275</v>
      </c>
      <c r="AA12" s="33"/>
      <c r="AB12" s="33">
        <v>311</v>
      </c>
      <c r="AC12" s="33"/>
      <c r="AD12" s="33">
        <v>352</v>
      </c>
      <c r="AE12" s="33"/>
      <c r="AF12" s="33">
        <v>403</v>
      </c>
      <c r="AG12" s="33"/>
      <c r="AH12" s="33">
        <v>469</v>
      </c>
      <c r="AI12" s="33"/>
      <c r="AJ12" s="33">
        <v>523</v>
      </c>
      <c r="AK12" s="33"/>
      <c r="AL12" s="33">
        <v>576</v>
      </c>
      <c r="AM12" s="33"/>
      <c r="AN12" s="33">
        <v>641</v>
      </c>
      <c r="AO12" s="33"/>
      <c r="AP12" s="33">
        <v>722</v>
      </c>
      <c r="AQ12" s="33"/>
      <c r="AR12" s="33">
        <v>842</v>
      </c>
      <c r="AS12" s="33"/>
    </row>
    <row r="13" spans="1:44" ht="12.75">
      <c r="A13" s="2" t="s">
        <v>25</v>
      </c>
      <c r="B13" s="20"/>
      <c r="C13" s="35">
        <f>B11/2+D11/2</f>
        <v>1100</v>
      </c>
      <c r="D13" s="35"/>
      <c r="E13" s="35">
        <f>D11/2+F11/2</f>
        <v>2550</v>
      </c>
      <c r="F13" s="35"/>
      <c r="G13" s="35">
        <f>F11/2+H11/2</f>
        <v>3450</v>
      </c>
      <c r="H13" s="35"/>
      <c r="I13" s="35">
        <f>H11/2+J11/2</f>
        <v>4800</v>
      </c>
      <c r="J13" s="35"/>
      <c r="K13" s="35">
        <f>J11/2+L11/2</f>
        <v>6200</v>
      </c>
      <c r="L13" s="35"/>
      <c r="M13" s="35" t="s">
        <v>1</v>
      </c>
      <c r="N13" s="35"/>
      <c r="O13" s="35">
        <f>N11/2+P11/2</f>
        <v>5075</v>
      </c>
      <c r="P13" s="35"/>
      <c r="Q13" s="35">
        <f>P11/2+R11/2</f>
        <v>5725</v>
      </c>
      <c r="R13" s="35"/>
      <c r="S13" s="35">
        <f>R11/2+T11/2</f>
        <v>6450</v>
      </c>
      <c r="T13" s="35"/>
      <c r="U13" s="35" t="s">
        <v>1</v>
      </c>
      <c r="V13" s="35"/>
      <c r="W13" s="35">
        <f>V11/2+X11/2</f>
        <v>5225</v>
      </c>
      <c r="X13" s="35"/>
      <c r="Y13" s="35">
        <f>X11/2+Z11/2</f>
        <v>5675</v>
      </c>
      <c r="Z13" s="35"/>
      <c r="AA13" s="35">
        <f>Z11/2+AB11/2</f>
        <v>6125</v>
      </c>
      <c r="AB13" s="35"/>
      <c r="AC13" s="35">
        <f>AB11/2+AD11/2</f>
        <v>6575</v>
      </c>
      <c r="AD13" s="35"/>
      <c r="AE13" s="35">
        <f>AD11/2+AF11/2</f>
        <v>7000</v>
      </c>
      <c r="AF13" s="35"/>
      <c r="AG13" s="35" t="s">
        <v>1</v>
      </c>
      <c r="AH13" s="35"/>
      <c r="AI13" s="35">
        <f>AH11/2+AJ11/2</f>
        <v>5825</v>
      </c>
      <c r="AJ13" s="35"/>
      <c r="AK13" s="35">
        <f>AJ11/2+AL11/2</f>
        <v>6125</v>
      </c>
      <c r="AL13" s="35"/>
      <c r="AM13" s="35">
        <f>AL11/2+AN11/2</f>
        <v>6425</v>
      </c>
      <c r="AN13" s="35"/>
      <c r="AO13" s="35">
        <f>AN11/2+AP11/2</f>
        <v>6750</v>
      </c>
      <c r="AP13" s="35"/>
      <c r="AQ13" s="35">
        <f>AP11/2+AR11/2</f>
        <v>7050</v>
      </c>
      <c r="AR13" s="35"/>
    </row>
    <row r="14" spans="1:44" s="4" customFormat="1" ht="12.75">
      <c r="A14" s="2" t="s">
        <v>0</v>
      </c>
      <c r="B14" s="16"/>
      <c r="C14" s="26">
        <f>(D12-B12)/$B$2</f>
        <v>0.4666666666666667</v>
      </c>
      <c r="D14" s="34"/>
      <c r="E14" s="26">
        <f>(F12-D12)/$B$2</f>
        <v>0.4666666666666667</v>
      </c>
      <c r="F14" s="34"/>
      <c r="G14" s="26">
        <f>(H12-F12)/$B$2</f>
        <v>0.5333333333333333</v>
      </c>
      <c r="H14" s="34"/>
      <c r="I14" s="26">
        <f>(J12-H12)/$B$2</f>
        <v>0.6</v>
      </c>
      <c r="J14" s="34"/>
      <c r="K14" s="26">
        <f>(L12-J12)/$B$2</f>
        <v>0.5333333333333333</v>
      </c>
      <c r="L14" s="34"/>
      <c r="M14" s="26" t="s">
        <v>1</v>
      </c>
      <c r="N14" s="34"/>
      <c r="O14" s="26">
        <f>(P12-N12)/$B$2</f>
        <v>0.7666666666666667</v>
      </c>
      <c r="P14" s="34"/>
      <c r="Q14" s="26">
        <f>(R12-P12)/$B$2</f>
        <v>0.7333333333333333</v>
      </c>
      <c r="R14" s="34"/>
      <c r="S14" s="26">
        <f>(T12-R12)/$B$2</f>
        <v>0.8333333333333334</v>
      </c>
      <c r="T14" s="34"/>
      <c r="U14" s="26" t="s">
        <v>1</v>
      </c>
      <c r="V14" s="34"/>
      <c r="W14" s="26">
        <f>(X12-V12)/$B$2</f>
        <v>1.0333333333333334</v>
      </c>
      <c r="X14" s="34"/>
      <c r="Y14" s="26">
        <f>(Z12-X12)/$B$2</f>
        <v>1</v>
      </c>
      <c r="Z14" s="34"/>
      <c r="AA14" s="26">
        <f>(AB12-Z12)/$B$2</f>
        <v>1.2</v>
      </c>
      <c r="AB14" s="34"/>
      <c r="AC14" s="26">
        <f>(AD12-AB12)/$B$2</f>
        <v>1.3666666666666667</v>
      </c>
      <c r="AD14" s="34"/>
      <c r="AE14" s="26">
        <f>(AF12-AD12)/$B$2</f>
        <v>1.7</v>
      </c>
      <c r="AF14" s="34"/>
      <c r="AG14" s="26" t="s">
        <v>1</v>
      </c>
      <c r="AH14" s="34"/>
      <c r="AI14" s="26">
        <f>(AJ12-AH12)/$B$2</f>
        <v>1.8</v>
      </c>
      <c r="AJ14" s="34"/>
      <c r="AK14" s="26">
        <f>(AL12-AJ12)/$B$2</f>
        <v>1.7666666666666666</v>
      </c>
      <c r="AL14" s="34"/>
      <c r="AM14" s="26">
        <f>(AN12-AL12)/$B$2</f>
        <v>2.1666666666666665</v>
      </c>
      <c r="AN14" s="34"/>
      <c r="AO14" s="26">
        <f>(AP12-AN12)/$B$2</f>
        <v>2.7</v>
      </c>
      <c r="AP14" s="34"/>
      <c r="AQ14" s="26">
        <f>(AR12-AP12)/$B$2</f>
        <v>4</v>
      </c>
      <c r="AR14" s="34"/>
    </row>
    <row r="15" spans="1:21" s="4" customFormat="1" ht="12.75">
      <c r="A15" s="2"/>
      <c r="F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>
      <c r="A16" s="15" t="s">
        <v>10</v>
      </c>
      <c r="F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44" s="4" customFormat="1" ht="12.75">
      <c r="A17" s="2" t="s">
        <v>4</v>
      </c>
      <c r="B17" s="16"/>
      <c r="C17" s="26">
        <f>(D10-B10)/3.6/C14</f>
        <v>5.952380952380952</v>
      </c>
      <c r="D17" s="27"/>
      <c r="E17" s="26">
        <f>(F10-D10)/3.6/E14</f>
        <v>5.952380952380952</v>
      </c>
      <c r="F17" s="27"/>
      <c r="G17" s="26">
        <f>(H10-F10)/3.6/G14</f>
        <v>5.208333333333333</v>
      </c>
      <c r="H17" s="27"/>
      <c r="I17" s="26">
        <f>(J10-H10)/3.6/I14</f>
        <v>4.62962962962963</v>
      </c>
      <c r="J17" s="27"/>
      <c r="K17" s="26">
        <f>(L10-J10)/3.6/K14</f>
        <v>5.208333333333333</v>
      </c>
      <c r="L17" s="27"/>
      <c r="M17" s="26" t="e">
        <f>(N10-L10)/3.6/M14</f>
        <v>#VALUE!</v>
      </c>
      <c r="N17" s="27"/>
      <c r="O17" s="26">
        <f>(P10-N10)/3.6/O14</f>
        <v>3.623188405797101</v>
      </c>
      <c r="P17" s="27"/>
      <c r="Q17" s="26">
        <f>(R10-P10)/3.6/Q14</f>
        <v>3.787878787878788</v>
      </c>
      <c r="R17" s="27"/>
      <c r="S17" s="26">
        <f>(T10-R10)/3.6/S14</f>
        <v>3.333333333333333</v>
      </c>
      <c r="T17" s="27"/>
      <c r="U17" s="26" t="e">
        <f>(V10-T10)/3.6/U14</f>
        <v>#VALUE!</v>
      </c>
      <c r="V17" s="27"/>
      <c r="W17" s="26">
        <f>(X10-V10)/3.6/W14</f>
        <v>2.6881720430107525</v>
      </c>
      <c r="X17" s="27"/>
      <c r="Y17" s="26">
        <f>(Z10-X10)/3.6/Y14</f>
        <v>2.7777777777777777</v>
      </c>
      <c r="Z17" s="27"/>
      <c r="AA17" s="26">
        <f>(AB10-Z10)/3.6/AA14</f>
        <v>2.314814814814815</v>
      </c>
      <c r="AB17" s="27"/>
      <c r="AC17" s="26">
        <f>(AD10-AB10)/3.6/AC14</f>
        <v>2.0325203252032518</v>
      </c>
      <c r="AD17" s="27"/>
      <c r="AE17" s="26">
        <f>(AF10-AD10)/3.6/AE14</f>
        <v>1.6339869281045751</v>
      </c>
      <c r="AF17" s="27"/>
      <c r="AG17" s="26" t="e">
        <f>(AH10-AF10)/3.6/AG14</f>
        <v>#VALUE!</v>
      </c>
      <c r="AH17" s="27"/>
      <c r="AI17" s="26">
        <f>(AJ10-AH10)/3.6/AI14</f>
        <v>1.5432098765432098</v>
      </c>
      <c r="AJ17" s="27"/>
      <c r="AK17" s="26">
        <f>(AL10-AJ10)/3.6/AK14</f>
        <v>1.5723270440251573</v>
      </c>
      <c r="AL17" s="27"/>
      <c r="AM17" s="26">
        <f>(AN10-AL10)/3.6/AM14</f>
        <v>1.2820512820512822</v>
      </c>
      <c r="AN17" s="27"/>
      <c r="AO17" s="26">
        <f>(AP10-AN10)/3.6/AO14</f>
        <v>1.02880658436214</v>
      </c>
      <c r="AP17" s="27"/>
      <c r="AQ17" s="26">
        <f>(AR10-AP10)/3.6/AQ14</f>
        <v>0.6944444444444444</v>
      </c>
      <c r="AR17" s="27"/>
    </row>
    <row r="18" spans="1:44" s="4" customFormat="1" ht="12.75">
      <c r="A18" s="2" t="s">
        <v>5</v>
      </c>
      <c r="B18" s="17"/>
      <c r="C18" s="28">
        <f>$B$3*C17*$B$5</f>
        <v>2310.091368190532</v>
      </c>
      <c r="D18" s="27"/>
      <c r="E18" s="28">
        <f>$B$3*E17*$B$5</f>
        <v>2310.091368190532</v>
      </c>
      <c r="F18" s="27"/>
      <c r="G18" s="28">
        <f>$B$3*G17*$B$5</f>
        <v>2021.329947166716</v>
      </c>
      <c r="H18" s="27"/>
      <c r="I18" s="28">
        <f>$B$3*I17*$B$5</f>
        <v>1796.7377308148587</v>
      </c>
      <c r="J18" s="27"/>
      <c r="K18" s="28">
        <f>$B$3*K17*$B$5</f>
        <v>2021.329947166716</v>
      </c>
      <c r="L18" s="27"/>
      <c r="M18" s="28" t="e">
        <f>$B$3*M17*$B$5</f>
        <v>#VALUE!</v>
      </c>
      <c r="N18" s="27"/>
      <c r="O18" s="28">
        <f>$B$3*O17*$B$5</f>
        <v>1406.1425719420631</v>
      </c>
      <c r="P18" s="27"/>
      <c r="Q18" s="28">
        <f>$B$3*Q17*$B$5</f>
        <v>1470.0581433939756</v>
      </c>
      <c r="R18" s="27"/>
      <c r="S18" s="28">
        <f>$B$3*S17*$B$5</f>
        <v>1293.6511661866982</v>
      </c>
      <c r="T18" s="27"/>
      <c r="U18" s="28" t="e">
        <f>$B$3*U17*$B$5</f>
        <v>#VALUE!</v>
      </c>
      <c r="V18" s="27"/>
      <c r="W18" s="28">
        <f>$B$3*W17*$B$5</f>
        <v>1043.2670695054019</v>
      </c>
      <c r="X18" s="27"/>
      <c r="Y18" s="28">
        <f>$B$3*Y17*$B$5</f>
        <v>1078.0426384889151</v>
      </c>
      <c r="Z18" s="27"/>
      <c r="AA18" s="28">
        <f>$B$3*AA17*$B$5</f>
        <v>898.3688654074293</v>
      </c>
      <c r="AB18" s="27"/>
      <c r="AC18" s="28">
        <f>$B$3*AC17*$B$5</f>
        <v>788.8116866992062</v>
      </c>
      <c r="AD18" s="27"/>
      <c r="AE18" s="28">
        <f>$B$3*AE17*$B$5</f>
        <v>634.1427285228913</v>
      </c>
      <c r="AF18" s="27"/>
      <c r="AG18" s="28" t="e">
        <f>$B$3*AG17*$B$5</f>
        <v>#VALUE!</v>
      </c>
      <c r="AH18" s="27"/>
      <c r="AI18" s="28">
        <f>$B$3*AI17*$B$5</f>
        <v>598.9125769382862</v>
      </c>
      <c r="AJ18" s="27"/>
      <c r="AK18" s="28">
        <f>$B$3*AK17*$B$5</f>
        <v>610.2128142390086</v>
      </c>
      <c r="AL18" s="27"/>
      <c r="AM18" s="28">
        <f>$B$3*AM17*$B$5</f>
        <v>497.5581408410378</v>
      </c>
      <c r="AN18" s="27"/>
      <c r="AO18" s="28">
        <f>$B$3*AO17*$B$5</f>
        <v>399.2750512921908</v>
      </c>
      <c r="AP18" s="27"/>
      <c r="AQ18" s="28">
        <f>$B$3*AQ17*$B$5</f>
        <v>269.5106596222288</v>
      </c>
      <c r="AR18" s="27"/>
    </row>
    <row r="19" spans="1:44" s="4" customFormat="1" ht="12.75">
      <c r="A19" s="2" t="s">
        <v>6</v>
      </c>
      <c r="B19" s="17"/>
      <c r="C19" s="29">
        <f>C18/$H$7/$B$7</f>
        <v>174.19317577270334</v>
      </c>
      <c r="D19" s="30"/>
      <c r="E19" s="29">
        <f>E18/$H$7/$B$7</f>
        <v>174.19317577270334</v>
      </c>
      <c r="F19" s="30"/>
      <c r="G19" s="29">
        <f>G18/$H$7/$B$7</f>
        <v>152.41902880111545</v>
      </c>
      <c r="H19" s="30"/>
      <c r="I19" s="29">
        <f>I18/$H$7/$B$7</f>
        <v>135.48358115654707</v>
      </c>
      <c r="J19" s="30"/>
      <c r="K19" s="29">
        <f>K18/$H$7/$B$7</f>
        <v>152.41902880111545</v>
      </c>
      <c r="L19" s="30"/>
      <c r="M19" s="29" t="e">
        <f>M18/$H$7/$B$7</f>
        <v>#VALUE!</v>
      </c>
      <c r="N19" s="30"/>
      <c r="O19" s="29">
        <f>O18/$H$7/$C$7</f>
        <v>185.15411687044676</v>
      </c>
      <c r="P19" s="30"/>
      <c r="Q19" s="29">
        <f>Q18/$H$7/$C$7</f>
        <v>193.57021309183074</v>
      </c>
      <c r="R19" s="30"/>
      <c r="S19" s="29">
        <f>S18/$H$7/$C$7</f>
        <v>170.341787520811</v>
      </c>
      <c r="T19" s="30"/>
      <c r="U19" s="29" t="e">
        <f>U18/$H$7/$C$7</f>
        <v>#VALUE!</v>
      </c>
      <c r="V19" s="30"/>
      <c r="W19" s="29">
        <f>W18/$H$7/$D$7</f>
        <v>207.62310500480453</v>
      </c>
      <c r="X19" s="30"/>
      <c r="Y19" s="29">
        <f>Y18/$H$7/$D$7</f>
        <v>214.5438751716313</v>
      </c>
      <c r="Z19" s="30"/>
      <c r="AA19" s="29">
        <f>AA18/$H$7/$D$7</f>
        <v>178.78656264302612</v>
      </c>
      <c r="AB19" s="30"/>
      <c r="AC19" s="29">
        <f>AC18/$H$7/$D$7</f>
        <v>156.9833232963156</v>
      </c>
      <c r="AD19" s="30"/>
      <c r="AE19" s="29">
        <f>AE18/$H$7/$D$7</f>
        <v>126.20227951272432</v>
      </c>
      <c r="AF19" s="30"/>
      <c r="AG19" s="29" t="e">
        <f>AG18/$H$7/$D$7</f>
        <v>#VALUE!</v>
      </c>
      <c r="AH19" s="30"/>
      <c r="AI19" s="29">
        <f>AI18/$H$7/$E$7</f>
        <v>162.21900783810568</v>
      </c>
      <c r="AJ19" s="30"/>
      <c r="AK19" s="29">
        <f>AK18/$H$7/$E$7</f>
        <v>165.27974383505108</v>
      </c>
      <c r="AL19" s="30"/>
      <c r="AM19" s="29">
        <f>AM18/$H$7/$E$7</f>
        <v>134.76656035781087</v>
      </c>
      <c r="AN19" s="30"/>
      <c r="AO19" s="29">
        <f>AO18/$H$7/$E$7</f>
        <v>108.1460052254038</v>
      </c>
      <c r="AP19" s="30"/>
      <c r="AQ19" s="29">
        <f>AQ18/$H$7/$E$7</f>
        <v>72.99855352714755</v>
      </c>
      <c r="AR19" s="30"/>
    </row>
    <row r="20" spans="1:44" s="4" customFormat="1" ht="12.75">
      <c r="A20" s="2" t="s">
        <v>19</v>
      </c>
      <c r="B20" s="17"/>
      <c r="C20" s="37">
        <f>C19*2*PI()*C13/60/1000</f>
        <v>20.06561338147668</v>
      </c>
      <c r="D20" s="38"/>
      <c r="E20" s="37">
        <f>E19*2*PI()*E13/60/1000</f>
        <v>46.515740111605034</v>
      </c>
      <c r="F20" s="38"/>
      <c r="G20" s="37">
        <f>G19*2*PI()*G13/60/1000</f>
        <v>55.06642763212067</v>
      </c>
      <c r="H20" s="38"/>
      <c r="I20" s="37">
        <f>I19*2*PI()*I13/60/1000</f>
        <v>68.10147571895118</v>
      </c>
      <c r="J20" s="38"/>
      <c r="K20" s="37">
        <f>K19*2*PI()*K13/60/1000</f>
        <v>98.9599569041009</v>
      </c>
      <c r="L20" s="38"/>
      <c r="M20" s="37" t="e">
        <f>M19*2*PI()*M13/60/1000</f>
        <v>#VALUE!</v>
      </c>
      <c r="N20" s="38"/>
      <c r="O20" s="37">
        <f>O19*2*PI()*O13/60/1000</f>
        <v>98.40066592370552</v>
      </c>
      <c r="P20" s="38"/>
      <c r="Q20" s="37">
        <f>Q19*2*PI()*Q13/60/1000</f>
        <v>116.04932991942609</v>
      </c>
      <c r="R20" s="38"/>
      <c r="S20" s="37">
        <f>S19*2*PI()*S13/60/1000</f>
        <v>115.05606927906767</v>
      </c>
      <c r="T20" s="38"/>
      <c r="U20" s="37" t="e">
        <f>U19*2*PI()*U13/60/1000</f>
        <v>#VALUE!</v>
      </c>
      <c r="V20" s="38"/>
      <c r="W20" s="37">
        <f>W19*2*PI()*W13/60/1000</f>
        <v>113.60320772692215</v>
      </c>
      <c r="X20" s="38"/>
      <c r="Y20" s="37">
        <f>Y19*2*PI()*Y13/60/1000</f>
        <v>127.50012324949778</v>
      </c>
      <c r="Z20" s="38"/>
      <c r="AA20" s="37">
        <f>AA19*2*PI()*AA13/60/1000</f>
        <v>114.67522098431337</v>
      </c>
      <c r="AB20" s="38"/>
      <c r="AC20" s="37">
        <f>AC19*2*PI()*AC13/60/1000</f>
        <v>108.08810276550312</v>
      </c>
      <c r="AD20" s="38"/>
      <c r="AE20" s="37">
        <f>AE19*2*PI()*AE13/60/1000</f>
        <v>92.51110264280743</v>
      </c>
      <c r="AF20" s="38"/>
      <c r="AG20" s="37" t="e">
        <f>AG19*2*PI()*AG13/60/1000</f>
        <v>#VALUE!</v>
      </c>
      <c r="AH20" s="38"/>
      <c r="AI20" s="37">
        <f>AI19*2*PI()*AI13/60/1000</f>
        <v>98.95239007346548</v>
      </c>
      <c r="AJ20" s="38"/>
      <c r="AK20" s="37">
        <f>AK19*2*PI()*AK13/60/1000</f>
        <v>106.01183259146072</v>
      </c>
      <c r="AL20" s="38"/>
      <c r="AM20" s="37">
        <f>AM19*2*PI()*AM13/60/1000</f>
        <v>90.67423370350306</v>
      </c>
      <c r="AN20" s="38"/>
      <c r="AO20" s="37">
        <f>AO19*2*PI()*AO13/60/1000</f>
        <v>76.44390649452268</v>
      </c>
      <c r="AP20" s="38"/>
      <c r="AQ20" s="37">
        <f>AQ19*2*PI()*AQ13/60/1000</f>
        <v>53.89295407863849</v>
      </c>
      <c r="AR20" s="38"/>
    </row>
    <row r="21" ht="12.75"/>
    <row r="22" ht="12.75"/>
    <row r="23" ht="12.75"/>
    <row r="25" ht="12.75"/>
    <row r="26" ht="12.75"/>
    <row r="27" ht="12.75"/>
    <row r="28" ht="12.75"/>
  </sheetData>
  <sheetProtection sheet="1" objects="1" scenarios="1"/>
  <mergeCells count="193">
    <mergeCell ref="AQ20:AR20"/>
    <mergeCell ref="AQ14:AR14"/>
    <mergeCell ref="AQ17:AR17"/>
    <mergeCell ref="AQ18:AR18"/>
    <mergeCell ref="AQ19:AR19"/>
    <mergeCell ref="AR10:AS10"/>
    <mergeCell ref="AR11:AS11"/>
    <mergeCell ref="AR12:AS12"/>
    <mergeCell ref="AQ13:AR13"/>
    <mergeCell ref="AP12:AQ12"/>
    <mergeCell ref="F1:J1"/>
    <mergeCell ref="K17:L17"/>
    <mergeCell ref="K18:L18"/>
    <mergeCell ref="K19:L19"/>
    <mergeCell ref="L10:M10"/>
    <mergeCell ref="L11:M11"/>
    <mergeCell ref="L12:M12"/>
    <mergeCell ref="K14:L14"/>
    <mergeCell ref="K13:L13"/>
    <mergeCell ref="J10:K10"/>
    <mergeCell ref="K20:L20"/>
    <mergeCell ref="E20:F20"/>
    <mergeCell ref="G17:H17"/>
    <mergeCell ref="G18:H18"/>
    <mergeCell ref="G19:H19"/>
    <mergeCell ref="G20:H20"/>
    <mergeCell ref="I17:J17"/>
    <mergeCell ref="I18:J18"/>
    <mergeCell ref="I19:J19"/>
    <mergeCell ref="I20:J20"/>
    <mergeCell ref="J11:K11"/>
    <mergeCell ref="J12:K12"/>
    <mergeCell ref="I14:J14"/>
    <mergeCell ref="G14:H14"/>
    <mergeCell ref="G13:H13"/>
    <mergeCell ref="F12:G12"/>
    <mergeCell ref="H12:I12"/>
    <mergeCell ref="C20:D20"/>
    <mergeCell ref="F10:G10"/>
    <mergeCell ref="H10:I10"/>
    <mergeCell ref="F11:G11"/>
    <mergeCell ref="H11:I11"/>
    <mergeCell ref="C13:D13"/>
    <mergeCell ref="E13:F13"/>
    <mergeCell ref="I13:J13"/>
    <mergeCell ref="B10:C10"/>
    <mergeCell ref="D10:E10"/>
    <mergeCell ref="B11:C11"/>
    <mergeCell ref="B12:C12"/>
    <mergeCell ref="C14:D14"/>
    <mergeCell ref="D11:E11"/>
    <mergeCell ref="D12:E12"/>
    <mergeCell ref="C17:D17"/>
    <mergeCell ref="C18:D18"/>
    <mergeCell ref="E14:F14"/>
    <mergeCell ref="C19:D19"/>
    <mergeCell ref="E17:F17"/>
    <mergeCell ref="E18:F18"/>
    <mergeCell ref="E19:F19"/>
    <mergeCell ref="V10:W10"/>
    <mergeCell ref="X10:Y10"/>
    <mergeCell ref="Z10:AA10"/>
    <mergeCell ref="N11:O11"/>
    <mergeCell ref="T11:U11"/>
    <mergeCell ref="Z11:AA11"/>
    <mergeCell ref="N10:O10"/>
    <mergeCell ref="P10:Q10"/>
    <mergeCell ref="R10:S10"/>
    <mergeCell ref="T10:U10"/>
    <mergeCell ref="N12:O12"/>
    <mergeCell ref="P11:Q11"/>
    <mergeCell ref="P12:Q12"/>
    <mergeCell ref="R11:S11"/>
    <mergeCell ref="R12:S12"/>
    <mergeCell ref="V11:W11"/>
    <mergeCell ref="V12:W12"/>
    <mergeCell ref="X11:Y11"/>
    <mergeCell ref="X12:Y12"/>
    <mergeCell ref="S14:T14"/>
    <mergeCell ref="Z12:AA12"/>
    <mergeCell ref="M13:N13"/>
    <mergeCell ref="O13:P13"/>
    <mergeCell ref="Q13:R13"/>
    <mergeCell ref="S13:T13"/>
    <mergeCell ref="U13:V13"/>
    <mergeCell ref="W13:X13"/>
    <mergeCell ref="Y13:Z13"/>
    <mergeCell ref="T12:U12"/>
    <mergeCell ref="U14:V14"/>
    <mergeCell ref="W14:X14"/>
    <mergeCell ref="Y14:Z14"/>
    <mergeCell ref="M17:N17"/>
    <mergeCell ref="Q17:R17"/>
    <mergeCell ref="U17:V17"/>
    <mergeCell ref="Y17:Z17"/>
    <mergeCell ref="M14:N14"/>
    <mergeCell ref="O14:P14"/>
    <mergeCell ref="Q14:R14"/>
    <mergeCell ref="M18:N18"/>
    <mergeCell ref="M19:N19"/>
    <mergeCell ref="M20:N20"/>
    <mergeCell ref="O17:P17"/>
    <mergeCell ref="O18:P18"/>
    <mergeCell ref="O19:P19"/>
    <mergeCell ref="O20:P20"/>
    <mergeCell ref="Q18:R18"/>
    <mergeCell ref="Q19:R19"/>
    <mergeCell ref="Q20:R20"/>
    <mergeCell ref="S17:T17"/>
    <mergeCell ref="S18:T18"/>
    <mergeCell ref="S19:T19"/>
    <mergeCell ref="S20:T20"/>
    <mergeCell ref="U18:V18"/>
    <mergeCell ref="U19:V19"/>
    <mergeCell ref="U20:V20"/>
    <mergeCell ref="W17:X17"/>
    <mergeCell ref="W18:X18"/>
    <mergeCell ref="W19:X19"/>
    <mergeCell ref="W20:X20"/>
    <mergeCell ref="AJ10:AK10"/>
    <mergeCell ref="Y18:Z18"/>
    <mergeCell ref="Y19:Z19"/>
    <mergeCell ref="Y20:Z20"/>
    <mergeCell ref="AB10:AC10"/>
    <mergeCell ref="AB12:AC12"/>
    <mergeCell ref="AA19:AB19"/>
    <mergeCell ref="AA20:AB20"/>
    <mergeCell ref="AC19:AD19"/>
    <mergeCell ref="AC20:AD20"/>
    <mergeCell ref="AL10:AM10"/>
    <mergeCell ref="AN10:AO10"/>
    <mergeCell ref="AP10:AQ10"/>
    <mergeCell ref="AB11:AC11"/>
    <mergeCell ref="AD11:AE11"/>
    <mergeCell ref="AJ11:AK11"/>
    <mergeCell ref="AP11:AQ11"/>
    <mergeCell ref="AD10:AE10"/>
    <mergeCell ref="AF10:AG10"/>
    <mergeCell ref="AH10:AI10"/>
    <mergeCell ref="AD12:AE12"/>
    <mergeCell ref="AF11:AG11"/>
    <mergeCell ref="AF12:AG12"/>
    <mergeCell ref="AH11:AI11"/>
    <mergeCell ref="AH12:AI12"/>
    <mergeCell ref="AJ12:AK12"/>
    <mergeCell ref="AL11:AM11"/>
    <mergeCell ref="AL12:AM12"/>
    <mergeCell ref="AN11:AO11"/>
    <mergeCell ref="AN12:AO12"/>
    <mergeCell ref="AA13:AB13"/>
    <mergeCell ref="AA14:AB14"/>
    <mergeCell ref="AC13:AD13"/>
    <mergeCell ref="AC14:AD14"/>
    <mergeCell ref="AE13:AF13"/>
    <mergeCell ref="AE14:AF14"/>
    <mergeCell ref="AG13:AH13"/>
    <mergeCell ref="AG14:AH14"/>
    <mergeCell ref="AI13:AJ13"/>
    <mergeCell ref="AI14:AJ14"/>
    <mergeCell ref="AK13:AL13"/>
    <mergeCell ref="AK14:AL14"/>
    <mergeCell ref="AM13:AN13"/>
    <mergeCell ref="AM14:AN14"/>
    <mergeCell ref="AO13:AP13"/>
    <mergeCell ref="AO14:AP14"/>
    <mergeCell ref="AA17:AB17"/>
    <mergeCell ref="AA18:AB18"/>
    <mergeCell ref="AC17:AD17"/>
    <mergeCell ref="AC18:AD18"/>
    <mergeCell ref="AE19:AF19"/>
    <mergeCell ref="AE20:AF20"/>
    <mergeCell ref="AG17:AH17"/>
    <mergeCell ref="AG18:AH18"/>
    <mergeCell ref="AG19:AH19"/>
    <mergeCell ref="AG20:AH20"/>
    <mergeCell ref="AE17:AF17"/>
    <mergeCell ref="AE18:AF18"/>
    <mergeCell ref="AI19:AJ19"/>
    <mergeCell ref="AI20:AJ20"/>
    <mergeCell ref="AK17:AL17"/>
    <mergeCell ref="AK18:AL18"/>
    <mergeCell ref="AK19:AL19"/>
    <mergeCell ref="AK20:AL20"/>
    <mergeCell ref="AI17:AJ17"/>
    <mergeCell ref="AI18:AJ18"/>
    <mergeCell ref="AM17:AN17"/>
    <mergeCell ref="AM18:AN18"/>
    <mergeCell ref="AM19:AN19"/>
    <mergeCell ref="AM20:AN20"/>
    <mergeCell ref="AO17:AP17"/>
    <mergeCell ref="AO18:AP18"/>
    <mergeCell ref="AO19:AP19"/>
    <mergeCell ref="AO20:AP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http://www.satria.de/InfoBase/Auto.php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RealLifeDyno</dc:title>
  <dc:subject/>
  <dc:creator>Satria Sudewo</dc:creator>
  <cp:keywords/>
  <dc:description/>
  <cp:lastModifiedBy>Satria Sudewo</cp:lastModifiedBy>
  <dcterms:created xsi:type="dcterms:W3CDTF">2006-01-04T12:40:32Z</dcterms:created>
  <dcterms:modified xsi:type="dcterms:W3CDTF">2009-02-18T13:12:45Z</dcterms:modified>
  <cp:category/>
  <cp:version/>
  <cp:contentType/>
  <cp:contentStatus/>
</cp:coreProperties>
</file>